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mijeta.cengic\Desktop\"/>
    </mc:Choice>
  </mc:AlternateContent>
  <bookViews>
    <workbookView xWindow="0" yWindow="225" windowWidth="15480" windowHeight="11460" tabRatio="908" firstSheet="1" activeTab="1"/>
  </bookViews>
  <sheets>
    <sheet name="Ob 2.analitika (mcp-kom+don29)" sheetId="38" state="hidden" r:id="rId1"/>
    <sheet name="Obrazac 2.analitika" sheetId="7" r:id="rId2"/>
    <sheet name="Obrazac 2.analitika (1)" sheetId="9" r:id="rId3"/>
    <sheet name="Obrazac 2.analitika (2)" sheetId="10" r:id="rId4"/>
    <sheet name="Obrazac 2.analitika (3)" sheetId="11" r:id="rId5"/>
    <sheet name="Obrazac 2.analitika (4)" sheetId="12" r:id="rId6"/>
    <sheet name="Obrazac 2.analitika (5)" sheetId="13" r:id="rId7"/>
    <sheet name="Obrazac 2.analitika (6)" sheetId="14" r:id="rId8"/>
    <sheet name="Obrazac 2.analitika (7)" sheetId="15" r:id="rId9"/>
    <sheet name="Obrazac 2.analitika (8)" sheetId="16" r:id="rId10"/>
    <sheet name="Obrazac 2.analitika (9)" sheetId="17" r:id="rId11"/>
    <sheet name="Obrazac 2.analitika (10)" sheetId="18" r:id="rId12"/>
    <sheet name="Obrazac 2.analitika (11)" sheetId="19" r:id="rId13"/>
    <sheet name="Obrazac 2.analitika (12)" sheetId="20" r:id="rId14"/>
    <sheet name="Obrazac 2.analitika (13)" sheetId="21" r:id="rId15"/>
    <sheet name="Obrazac 2.analitika (14)" sheetId="22" r:id="rId16"/>
    <sheet name="Obrazac 2.analitika (15)" sheetId="23" r:id="rId17"/>
    <sheet name="Obrazac 2.analitika (16)" sheetId="24" r:id="rId18"/>
    <sheet name="Obrazac 2.analitika (17)" sheetId="25" r:id="rId19"/>
    <sheet name="Obrazac 2.analitika (18)" sheetId="26" r:id="rId20"/>
    <sheet name="Obrazac 2.analitika (19)" sheetId="27" r:id="rId21"/>
    <sheet name="Obrazac 2.analitika (20)" sheetId="28" r:id="rId22"/>
    <sheet name="Obrazac 2.analitika (21)" sheetId="29" r:id="rId23"/>
    <sheet name="Obrazac 2.analitika (22)" sheetId="30" r:id="rId24"/>
    <sheet name="Obrazac 2.analitika (23)" sheetId="31" r:id="rId25"/>
    <sheet name="Obrazac 2.analitika (24)" sheetId="32" r:id="rId26"/>
    <sheet name="Obrazac 2.analitika (25)" sheetId="35" r:id="rId27"/>
    <sheet name="Obrazac 2.analitika (26)" sheetId="36" r:id="rId28"/>
    <sheet name="Obrazac 2.analitika (27)" sheetId="37" r:id="rId29"/>
    <sheet name="Obrazac 2.analitika (28)" sheetId="39" r:id="rId30"/>
    <sheet name="Obrazac 2.analitika (29)" sheetId="40" r:id="rId31"/>
    <sheet name="Obrazac 2.analitika (30)" sheetId="41" r:id="rId32"/>
    <sheet name="Obrazac 2.analitika (31)" sheetId="42" r:id="rId33"/>
    <sheet name="Obrazac 2.analitika (32)" sheetId="43" r:id="rId34"/>
    <sheet name="Sheet1" sheetId="33" r:id="rId35"/>
    <sheet name="Sheet2" sheetId="34" r:id="rId36"/>
  </sheets>
  <definedNames>
    <definedName name="_xlnm.Print_Area" localSheetId="1">'Obrazac 2.analitika'!$A$1:$J$199</definedName>
    <definedName name="_xlnm.Print_Area" localSheetId="2">'Obrazac 2.analitika (1)'!$A$1:$J$128</definedName>
    <definedName name="_xlnm.Print_Area" localSheetId="11">'Obrazac 2.analitika (10)'!$A$1:$J$128</definedName>
    <definedName name="_xlnm.Print_Area" localSheetId="12">'Obrazac 2.analitika (11)'!$A$1:$J$129</definedName>
    <definedName name="_xlnm.Print_Area" localSheetId="13">'Obrazac 2.analitika (12)'!$A$1:$J$130</definedName>
    <definedName name="_xlnm.Print_Area" localSheetId="14">'Obrazac 2.analitika (13)'!$A$1:$J$129</definedName>
    <definedName name="_xlnm.Print_Area" localSheetId="15">'Obrazac 2.analitika (14)'!$A$1:$J$130</definedName>
    <definedName name="_xlnm.Print_Area" localSheetId="16">'Obrazac 2.analitika (15)'!$A$1:$J$127</definedName>
    <definedName name="_xlnm.Print_Area" localSheetId="17">'Obrazac 2.analitika (16)'!$A$1:$J$131</definedName>
    <definedName name="_xlnm.Print_Area" localSheetId="18">'Obrazac 2.analitika (17)'!$A$1:$J$130</definedName>
    <definedName name="_xlnm.Print_Area" localSheetId="19">'Obrazac 2.analitika (18)'!$A$1:$J$134</definedName>
    <definedName name="_xlnm.Print_Area" localSheetId="20">'Obrazac 2.analitika (19)'!$A$1:$J$129</definedName>
    <definedName name="_xlnm.Print_Area" localSheetId="3">'Obrazac 2.analitika (2)'!$A$1:$J$127</definedName>
    <definedName name="_xlnm.Print_Area" localSheetId="21">'Obrazac 2.analitika (20)'!$A$1:$J$127</definedName>
    <definedName name="_xlnm.Print_Area" localSheetId="22">'Obrazac 2.analitika (21)'!$A$1:$J$128</definedName>
    <definedName name="_xlnm.Print_Area" localSheetId="23">'Obrazac 2.analitika (22)'!$A$1:$J$130</definedName>
    <definedName name="_xlnm.Print_Area" localSheetId="24">'Obrazac 2.analitika (23)'!$A$1:$J$130</definedName>
    <definedName name="_xlnm.Print_Area" localSheetId="25">'Obrazac 2.analitika (24)'!$A$1:$J$132</definedName>
    <definedName name="_xlnm.Print_Area" localSheetId="26">'Obrazac 2.analitika (25)'!$A$1:$J$130</definedName>
    <definedName name="_xlnm.Print_Area" localSheetId="27">'Obrazac 2.analitika (26)'!$A$1:$J$130</definedName>
    <definedName name="_xlnm.Print_Area" localSheetId="28">'Obrazac 2.analitika (27)'!$A$1:$J$130</definedName>
    <definedName name="_xlnm.Print_Area" localSheetId="29">'Obrazac 2.analitika (28)'!$A$1:$J$129</definedName>
    <definedName name="_xlnm.Print_Area" localSheetId="30">'Obrazac 2.analitika (29)'!$A$1:$J$129</definedName>
    <definedName name="_xlnm.Print_Area" localSheetId="4">'Obrazac 2.analitika (3)'!$A$1:$J$128</definedName>
    <definedName name="_xlnm.Print_Area" localSheetId="31">'Obrazac 2.analitika (30)'!$A$1:$J$128</definedName>
    <definedName name="_xlnm.Print_Area" localSheetId="32">'Obrazac 2.analitika (31)'!$A$1:$J$129</definedName>
    <definedName name="_xlnm.Print_Area" localSheetId="33">'Obrazac 2.analitika (32)'!$A$1:$J$129</definedName>
    <definedName name="_xlnm.Print_Area" localSheetId="5">'Obrazac 2.analitika (4)'!$A$1:$J$127</definedName>
    <definedName name="_xlnm.Print_Area" localSheetId="6">'Obrazac 2.analitika (5)'!$A$1:$J$126</definedName>
    <definedName name="_xlnm.Print_Area" localSheetId="7">'Obrazac 2.analitika (6)'!$A$1:$J$126</definedName>
    <definedName name="_xlnm.Print_Area" localSheetId="8">'Obrazac 2.analitika (7)'!$A$1:$J$127</definedName>
    <definedName name="_xlnm.Print_Area" localSheetId="9">'Obrazac 2.analitika (8)'!$A$1:$J$127</definedName>
    <definedName name="_xlnm.Print_Area" localSheetId="10">'Obrazac 2.analitika (9)'!$A$1:$J$127</definedName>
  </definedNames>
  <calcPr calcId="162913"/>
</workbook>
</file>

<file path=xl/calcChain.xml><?xml version="1.0" encoding="utf-8"?>
<calcChain xmlns="http://schemas.openxmlformats.org/spreadsheetml/2006/main">
  <c r="F77" i="37" l="1"/>
  <c r="E46" i="36"/>
  <c r="G46" i="36"/>
  <c r="D46" i="36"/>
  <c r="H83" i="32"/>
  <c r="F85" i="31"/>
  <c r="F83" i="31" s="1"/>
  <c r="F86" i="31"/>
  <c r="F87" i="31"/>
  <c r="F85" i="30"/>
  <c r="F86" i="30"/>
  <c r="F87" i="26" l="1"/>
  <c r="F86" i="24"/>
  <c r="F87" i="24"/>
  <c r="G17" i="18"/>
  <c r="G124" i="18"/>
  <c r="G98" i="18"/>
  <c r="G101" i="18"/>
  <c r="G142" i="7"/>
  <c r="G25" i="24" l="1"/>
  <c r="J36" i="24"/>
  <c r="J32" i="24"/>
  <c r="I32" i="24"/>
  <c r="J35" i="22"/>
  <c r="H17" i="28" l="1"/>
  <c r="H99" i="28"/>
  <c r="H102" i="28"/>
  <c r="H46" i="31"/>
  <c r="H83" i="26"/>
  <c r="H84" i="26"/>
  <c r="F120" i="7" l="1"/>
  <c r="F46" i="7"/>
  <c r="I46" i="7" s="1"/>
  <c r="H25" i="9"/>
  <c r="G25" i="9"/>
  <c r="D25" i="9"/>
  <c r="F35" i="9"/>
  <c r="F44" i="9"/>
  <c r="F45" i="9"/>
  <c r="F46" i="9"/>
  <c r="F57" i="9"/>
  <c r="F54" i="9"/>
  <c r="F56" i="9"/>
  <c r="F81" i="9"/>
  <c r="F82" i="9"/>
  <c r="F83" i="9"/>
  <c r="J34" i="9" l="1"/>
  <c r="F114" i="7"/>
  <c r="D65" i="12" l="1"/>
  <c r="D61" i="12"/>
  <c r="D57" i="12"/>
  <c r="D54" i="12"/>
  <c r="D51" i="12"/>
  <c r="D46" i="12"/>
  <c r="D41" i="12"/>
  <c r="D35" i="12"/>
  <c r="D25" i="12"/>
  <c r="D65" i="11"/>
  <c r="D61" i="11"/>
  <c r="D57" i="11"/>
  <c r="D54" i="11"/>
  <c r="D51" i="11"/>
  <c r="D46" i="11"/>
  <c r="D41" i="11"/>
  <c r="D35" i="11"/>
  <c r="D25" i="11"/>
  <c r="D25" i="10"/>
  <c r="D35" i="10"/>
  <c r="D41" i="10"/>
  <c r="D46" i="10"/>
  <c r="D51" i="10"/>
  <c r="D54" i="10"/>
  <c r="D57" i="10"/>
  <c r="D61" i="10"/>
  <c r="D65" i="10"/>
  <c r="D83" i="10"/>
  <c r="D66" i="9"/>
  <c r="D62" i="9"/>
  <c r="D58" i="9"/>
  <c r="D55" i="9"/>
  <c r="F55" i="9" s="1"/>
  <c r="D52" i="9"/>
  <c r="D47" i="9"/>
  <c r="D42" i="9"/>
  <c r="D36" i="9"/>
  <c r="J125" i="36" l="1"/>
  <c r="F125" i="36"/>
  <c r="I125" i="36" s="1"/>
  <c r="J124" i="36"/>
  <c r="I124" i="36"/>
  <c r="F124" i="36"/>
  <c r="J123" i="36"/>
  <c r="F123" i="36"/>
  <c r="I123" i="36" s="1"/>
  <c r="J122" i="36"/>
  <c r="F122" i="36"/>
  <c r="I122" i="36" s="1"/>
  <c r="J121" i="36"/>
  <c r="H121" i="36"/>
  <c r="G121" i="36"/>
  <c r="I121" i="36" s="1"/>
  <c r="F121" i="36"/>
  <c r="E121" i="36"/>
  <c r="D121" i="36"/>
  <c r="J120" i="36"/>
  <c r="I120" i="36"/>
  <c r="F120" i="36"/>
  <c r="J119" i="36"/>
  <c r="F119" i="36"/>
  <c r="I119" i="36" s="1"/>
  <c r="J118" i="36"/>
  <c r="F118" i="36"/>
  <c r="I118" i="36" s="1"/>
  <c r="J117" i="36"/>
  <c r="F117" i="36"/>
  <c r="I117" i="36" s="1"/>
  <c r="J116" i="36"/>
  <c r="I116" i="36"/>
  <c r="F116" i="36"/>
  <c r="J115" i="36"/>
  <c r="F115" i="36"/>
  <c r="I115" i="36" s="1"/>
  <c r="J114" i="36"/>
  <c r="F114" i="36"/>
  <c r="I114" i="36" s="1"/>
  <c r="J113" i="36"/>
  <c r="H113" i="36"/>
  <c r="G113" i="36"/>
  <c r="I113" i="36" s="1"/>
  <c r="F113" i="36"/>
  <c r="E113" i="36"/>
  <c r="D113" i="36"/>
  <c r="J112" i="36"/>
  <c r="I112" i="36"/>
  <c r="F112" i="36"/>
  <c r="J111" i="36"/>
  <c r="F111" i="36"/>
  <c r="I111" i="36" s="1"/>
  <c r="J110" i="36"/>
  <c r="F110" i="36"/>
  <c r="I110" i="36" s="1"/>
  <c r="J109" i="36"/>
  <c r="H109" i="36"/>
  <c r="G109" i="36"/>
  <c r="I109" i="36" s="1"/>
  <c r="F109" i="36"/>
  <c r="E109" i="36"/>
  <c r="D109" i="36"/>
  <c r="J108" i="36"/>
  <c r="I108" i="36"/>
  <c r="F108" i="36"/>
  <c r="J107" i="36"/>
  <c r="F107" i="36"/>
  <c r="I107" i="36" s="1"/>
  <c r="J106" i="36"/>
  <c r="F106" i="36"/>
  <c r="I106" i="36" s="1"/>
  <c r="F105" i="36"/>
  <c r="J104" i="36"/>
  <c r="E104" i="36"/>
  <c r="E101" i="36" s="1"/>
  <c r="D104" i="36"/>
  <c r="J103" i="36"/>
  <c r="F103" i="36"/>
  <c r="I103" i="36" s="1"/>
  <c r="J102" i="36"/>
  <c r="F102" i="36"/>
  <c r="I102" i="36" s="1"/>
  <c r="H101" i="36"/>
  <c r="H100" i="36" s="1"/>
  <c r="G101" i="36"/>
  <c r="J101" i="36" s="1"/>
  <c r="D101" i="36"/>
  <c r="D100" i="36" s="1"/>
  <c r="J99" i="36"/>
  <c r="F99" i="36"/>
  <c r="I99" i="36" s="1"/>
  <c r="J98" i="36"/>
  <c r="F98" i="36"/>
  <c r="I98" i="36" s="1"/>
  <c r="J97" i="36"/>
  <c r="F97" i="36"/>
  <c r="I97" i="36" s="1"/>
  <c r="J96" i="36"/>
  <c r="H96" i="36"/>
  <c r="G96" i="36"/>
  <c r="E96" i="36"/>
  <c r="F96" i="36" s="1"/>
  <c r="I96" i="36" s="1"/>
  <c r="D96" i="36"/>
  <c r="J95" i="36"/>
  <c r="I95" i="36"/>
  <c r="J94" i="36"/>
  <c r="F94" i="36"/>
  <c r="I94" i="36" s="1"/>
  <c r="J93" i="36"/>
  <c r="I93" i="36"/>
  <c r="F93" i="36"/>
  <c r="J92" i="36"/>
  <c r="F92" i="36"/>
  <c r="I92" i="36" s="1"/>
  <c r="J91" i="36"/>
  <c r="F91" i="36"/>
  <c r="I91" i="36" s="1"/>
  <c r="J90" i="36"/>
  <c r="F90" i="36"/>
  <c r="I90" i="36" s="1"/>
  <c r="F89" i="36"/>
  <c r="F88" i="36"/>
  <c r="J87" i="36"/>
  <c r="F87" i="36"/>
  <c r="I87" i="36" s="1"/>
  <c r="J86" i="36"/>
  <c r="H86" i="36"/>
  <c r="G86" i="36"/>
  <c r="I86" i="36" s="1"/>
  <c r="F86" i="36"/>
  <c r="E86" i="36"/>
  <c r="D86" i="36"/>
  <c r="J85" i="36"/>
  <c r="I85" i="36"/>
  <c r="F85" i="36"/>
  <c r="J84" i="36"/>
  <c r="F84" i="36"/>
  <c r="F83" i="36" s="1"/>
  <c r="H83" i="36"/>
  <c r="G83" i="36"/>
  <c r="J83" i="36" s="1"/>
  <c r="E83" i="36"/>
  <c r="D83" i="36"/>
  <c r="J82" i="36"/>
  <c r="F82" i="36"/>
  <c r="I82" i="36" s="1"/>
  <c r="J81" i="36"/>
  <c r="I81" i="36"/>
  <c r="F81" i="36"/>
  <c r="J80" i="36"/>
  <c r="F80" i="36"/>
  <c r="I80" i="36" s="1"/>
  <c r="J79" i="36"/>
  <c r="F79" i="36"/>
  <c r="I79" i="36" s="1"/>
  <c r="J78" i="36"/>
  <c r="F78" i="36"/>
  <c r="I78" i="36" s="1"/>
  <c r="J77" i="36"/>
  <c r="I77" i="36"/>
  <c r="F77" i="36"/>
  <c r="J76" i="36"/>
  <c r="F76" i="36"/>
  <c r="I76" i="36" s="1"/>
  <c r="J75" i="36"/>
  <c r="F75" i="36"/>
  <c r="I75" i="36" s="1"/>
  <c r="J74" i="36"/>
  <c r="F74" i="36"/>
  <c r="I74" i="36" s="1"/>
  <c r="J73" i="36"/>
  <c r="F73" i="36"/>
  <c r="I73" i="36" s="1"/>
  <c r="J72" i="36"/>
  <c r="F72" i="36"/>
  <c r="I72" i="36" s="1"/>
  <c r="J71" i="36"/>
  <c r="F71" i="36"/>
  <c r="I71" i="36" s="1"/>
  <c r="J70" i="36"/>
  <c r="F70" i="36"/>
  <c r="I70" i="36" s="1"/>
  <c r="J69" i="36"/>
  <c r="I69" i="36"/>
  <c r="F69" i="36"/>
  <c r="J68" i="36"/>
  <c r="F68" i="36"/>
  <c r="I68" i="36" s="1"/>
  <c r="J67" i="36"/>
  <c r="F67" i="36"/>
  <c r="I67" i="36" s="1"/>
  <c r="H66" i="36"/>
  <c r="G66" i="36"/>
  <c r="J66" i="36" s="1"/>
  <c r="E66" i="36"/>
  <c r="F66" i="36" s="1"/>
  <c r="D66" i="36"/>
  <c r="J65" i="36"/>
  <c r="I65" i="36"/>
  <c r="F65" i="36"/>
  <c r="J64" i="36"/>
  <c r="F64" i="36"/>
  <c r="I64" i="36" s="1"/>
  <c r="J63" i="36"/>
  <c r="F63" i="36"/>
  <c r="I63" i="36" s="1"/>
  <c r="J62" i="36"/>
  <c r="H62" i="36"/>
  <c r="G62" i="36"/>
  <c r="I62" i="36" s="1"/>
  <c r="F62" i="36"/>
  <c r="D62" i="36"/>
  <c r="J61" i="36"/>
  <c r="F61" i="36"/>
  <c r="I61" i="36" s="1"/>
  <c r="J60" i="36"/>
  <c r="F60" i="36"/>
  <c r="I60" i="36" s="1"/>
  <c r="J59" i="36"/>
  <c r="F59" i="36"/>
  <c r="I59" i="36" s="1"/>
  <c r="J58" i="36"/>
  <c r="H58" i="36"/>
  <c r="G58" i="36"/>
  <c r="D58" i="36"/>
  <c r="F58" i="36" s="1"/>
  <c r="I58" i="36" s="1"/>
  <c r="J57" i="36"/>
  <c r="I57" i="36"/>
  <c r="J56" i="36"/>
  <c r="I56" i="36"/>
  <c r="F56" i="36"/>
  <c r="H55" i="36"/>
  <c r="J55" i="36" s="1"/>
  <c r="G55" i="36"/>
  <c r="D55" i="36"/>
  <c r="F55" i="36" s="1"/>
  <c r="I55" i="36" s="1"/>
  <c r="J54" i="36"/>
  <c r="I54" i="36"/>
  <c r="J53" i="36"/>
  <c r="F53" i="36"/>
  <c r="I53" i="36" s="1"/>
  <c r="H52" i="36"/>
  <c r="G52" i="36"/>
  <c r="D52" i="36"/>
  <c r="F52" i="36" s="1"/>
  <c r="J50" i="36"/>
  <c r="F50" i="36"/>
  <c r="I50" i="36" s="1"/>
  <c r="J49" i="36"/>
  <c r="F49" i="36"/>
  <c r="I49" i="36" s="1"/>
  <c r="J48" i="36"/>
  <c r="F48" i="36"/>
  <c r="I48" i="36" s="1"/>
  <c r="J47" i="36"/>
  <c r="F47" i="36"/>
  <c r="I47" i="36" s="1"/>
  <c r="H46" i="36"/>
  <c r="J46" i="36"/>
  <c r="F46" i="36"/>
  <c r="J42" i="36"/>
  <c r="F42" i="36"/>
  <c r="I42" i="36" s="1"/>
  <c r="J41" i="36"/>
  <c r="H41" i="36"/>
  <c r="G41" i="36"/>
  <c r="F41" i="36"/>
  <c r="D41" i="36"/>
  <c r="J40" i="36"/>
  <c r="F40" i="36"/>
  <c r="I40" i="36" s="1"/>
  <c r="J39" i="36"/>
  <c r="F39" i="36"/>
  <c r="I39" i="36" s="1"/>
  <c r="J38" i="36"/>
  <c r="F38" i="36"/>
  <c r="I38" i="36" s="1"/>
  <c r="J37" i="36"/>
  <c r="I37" i="36"/>
  <c r="F37" i="36"/>
  <c r="J36" i="36"/>
  <c r="F36" i="36"/>
  <c r="I36" i="36" s="1"/>
  <c r="H35" i="36"/>
  <c r="G35" i="36"/>
  <c r="E35" i="36"/>
  <c r="D35" i="36"/>
  <c r="F35" i="36" s="1"/>
  <c r="J34" i="36"/>
  <c r="F34" i="36"/>
  <c r="I34" i="36" s="1"/>
  <c r="J33" i="36"/>
  <c r="F33" i="36"/>
  <c r="I33" i="36" s="1"/>
  <c r="J32" i="36"/>
  <c r="F32" i="36"/>
  <c r="I32" i="36" s="1"/>
  <c r="J31" i="36"/>
  <c r="F31" i="36"/>
  <c r="I31" i="36" s="1"/>
  <c r="J30" i="36"/>
  <c r="F30" i="36"/>
  <c r="I30" i="36" s="1"/>
  <c r="J29" i="36"/>
  <c r="I29" i="36"/>
  <c r="F29" i="36"/>
  <c r="J28" i="36"/>
  <c r="F28" i="36"/>
  <c r="I28" i="36" s="1"/>
  <c r="J27" i="36"/>
  <c r="F27" i="36"/>
  <c r="I27" i="36" s="1"/>
  <c r="J26" i="36"/>
  <c r="F26" i="36"/>
  <c r="I26" i="36" s="1"/>
  <c r="H25" i="36"/>
  <c r="G25" i="36"/>
  <c r="E25" i="36"/>
  <c r="D25" i="36"/>
  <c r="H24" i="36"/>
  <c r="D24" i="36"/>
  <c r="J23" i="36"/>
  <c r="F23" i="36"/>
  <c r="I23" i="36" s="1"/>
  <c r="J22" i="36"/>
  <c r="H22" i="36"/>
  <c r="G22" i="36"/>
  <c r="F22" i="36"/>
  <c r="E22" i="36"/>
  <c r="D22" i="36"/>
  <c r="J21" i="36"/>
  <c r="F21" i="36"/>
  <c r="I21" i="36" s="1"/>
  <c r="H20" i="36"/>
  <c r="G20" i="36"/>
  <c r="F20" i="36"/>
  <c r="I20" i="36" s="1"/>
  <c r="E20" i="36"/>
  <c r="E19" i="36" s="1"/>
  <c r="D20" i="36"/>
  <c r="D19" i="36" s="1"/>
  <c r="G19" i="36"/>
  <c r="J125" i="35"/>
  <c r="F125" i="35"/>
  <c r="I125" i="35" s="1"/>
  <c r="J124" i="35"/>
  <c r="I124" i="35"/>
  <c r="F124" i="35"/>
  <c r="J123" i="35"/>
  <c r="F123" i="35"/>
  <c r="I123" i="35" s="1"/>
  <c r="J122" i="35"/>
  <c r="I122" i="35"/>
  <c r="F122" i="35"/>
  <c r="J121" i="35"/>
  <c r="H121" i="35"/>
  <c r="G121" i="35"/>
  <c r="F121" i="35"/>
  <c r="I121" i="35" s="1"/>
  <c r="E121" i="35"/>
  <c r="D121" i="35"/>
  <c r="J120" i="35"/>
  <c r="I120" i="35"/>
  <c r="F120" i="35"/>
  <c r="J119" i="35"/>
  <c r="F119" i="35"/>
  <c r="I119" i="35" s="1"/>
  <c r="J118" i="35"/>
  <c r="I118" i="35"/>
  <c r="F118" i="35"/>
  <c r="J117" i="35"/>
  <c r="F117" i="35"/>
  <c r="I117" i="35" s="1"/>
  <c r="J116" i="35"/>
  <c r="I116" i="35"/>
  <c r="F116" i="35"/>
  <c r="J115" i="35"/>
  <c r="F115" i="35"/>
  <c r="I115" i="35" s="1"/>
  <c r="J114" i="35"/>
  <c r="I114" i="35"/>
  <c r="F114" i="35"/>
  <c r="J113" i="35"/>
  <c r="H113" i="35"/>
  <c r="G113" i="35"/>
  <c r="F113" i="35"/>
  <c r="I113" i="35" s="1"/>
  <c r="E113" i="35"/>
  <c r="D113" i="35"/>
  <c r="J112" i="35"/>
  <c r="I112" i="35"/>
  <c r="F112" i="35"/>
  <c r="J111" i="35"/>
  <c r="F111" i="35"/>
  <c r="I111" i="35" s="1"/>
  <c r="J110" i="35"/>
  <c r="I110" i="35"/>
  <c r="F110" i="35"/>
  <c r="J109" i="35"/>
  <c r="H109" i="35"/>
  <c r="G109" i="35"/>
  <c r="F109" i="35"/>
  <c r="I109" i="35" s="1"/>
  <c r="E109" i="35"/>
  <c r="D109" i="35"/>
  <c r="J108" i="35"/>
  <c r="I108" i="35"/>
  <c r="F108" i="35"/>
  <c r="J107" i="35"/>
  <c r="F107" i="35"/>
  <c r="I107" i="35" s="1"/>
  <c r="J106" i="35"/>
  <c r="I106" i="35"/>
  <c r="F106" i="35"/>
  <c r="F105" i="35"/>
  <c r="J104" i="35"/>
  <c r="E104" i="35"/>
  <c r="E101" i="35" s="1"/>
  <c r="D104" i="35"/>
  <c r="F104" i="35" s="1"/>
  <c r="I104" i="35" s="1"/>
  <c r="J103" i="35"/>
  <c r="F103" i="35"/>
  <c r="I103" i="35" s="1"/>
  <c r="J102" i="35"/>
  <c r="I102" i="35"/>
  <c r="F102" i="35"/>
  <c r="J101" i="35"/>
  <c r="H101" i="35"/>
  <c r="H100" i="35" s="1"/>
  <c r="G101" i="35"/>
  <c r="D101" i="35"/>
  <c r="D100" i="35" s="1"/>
  <c r="G100" i="35"/>
  <c r="J100" i="35" s="1"/>
  <c r="J99" i="35"/>
  <c r="F99" i="35"/>
  <c r="I99" i="35" s="1"/>
  <c r="J98" i="35"/>
  <c r="I98" i="35"/>
  <c r="F98" i="35"/>
  <c r="J97" i="35"/>
  <c r="F97" i="35"/>
  <c r="I97" i="35" s="1"/>
  <c r="H96" i="35"/>
  <c r="G96" i="35"/>
  <c r="J96" i="35" s="1"/>
  <c r="E96" i="35"/>
  <c r="D96" i="35"/>
  <c r="F96" i="35" s="1"/>
  <c r="I96" i="35" s="1"/>
  <c r="J95" i="35"/>
  <c r="I95" i="35"/>
  <c r="J94" i="35"/>
  <c r="F94" i="35"/>
  <c r="I94" i="35" s="1"/>
  <c r="J93" i="35"/>
  <c r="I93" i="35"/>
  <c r="F93" i="35"/>
  <c r="J92" i="35"/>
  <c r="F92" i="35"/>
  <c r="I92" i="35" s="1"/>
  <c r="J91" i="35"/>
  <c r="I91" i="35"/>
  <c r="F91" i="35"/>
  <c r="J90" i="35"/>
  <c r="F90" i="35"/>
  <c r="I90" i="35" s="1"/>
  <c r="F89" i="35"/>
  <c r="F88" i="35"/>
  <c r="J87" i="35"/>
  <c r="I87" i="35"/>
  <c r="F87" i="35"/>
  <c r="J86" i="35"/>
  <c r="H86" i="35"/>
  <c r="H83" i="35" s="1"/>
  <c r="G86" i="35"/>
  <c r="I86" i="35" s="1"/>
  <c r="F86" i="35"/>
  <c r="E86" i="35"/>
  <c r="D86" i="35"/>
  <c r="D83" i="35" s="1"/>
  <c r="J85" i="35"/>
  <c r="I85" i="35"/>
  <c r="F85" i="35"/>
  <c r="J84" i="35"/>
  <c r="F84" i="35"/>
  <c r="F83" i="35" s="1"/>
  <c r="G83" i="35"/>
  <c r="E83" i="35"/>
  <c r="J82" i="35"/>
  <c r="F82" i="35"/>
  <c r="I82" i="35" s="1"/>
  <c r="J81" i="35"/>
  <c r="I81" i="35"/>
  <c r="F81" i="35"/>
  <c r="J80" i="35"/>
  <c r="F80" i="35"/>
  <c r="I80" i="35" s="1"/>
  <c r="J79" i="35"/>
  <c r="F79" i="35"/>
  <c r="I79" i="35" s="1"/>
  <c r="J78" i="35"/>
  <c r="F78" i="35"/>
  <c r="I78" i="35" s="1"/>
  <c r="J77" i="35"/>
  <c r="F77" i="35"/>
  <c r="I77" i="35" s="1"/>
  <c r="J75" i="35"/>
  <c r="F75" i="35"/>
  <c r="I75" i="35" s="1"/>
  <c r="J74" i="35"/>
  <c r="I74" i="35"/>
  <c r="F74" i="35"/>
  <c r="J73" i="35"/>
  <c r="F73" i="35"/>
  <c r="I73" i="35" s="1"/>
  <c r="J72" i="35"/>
  <c r="F72" i="35"/>
  <c r="I72" i="35" s="1"/>
  <c r="J71" i="35"/>
  <c r="F71" i="35"/>
  <c r="I71" i="35" s="1"/>
  <c r="J70" i="35"/>
  <c r="I70" i="35"/>
  <c r="F70" i="35"/>
  <c r="J69" i="35"/>
  <c r="F69" i="35"/>
  <c r="I69" i="35" s="1"/>
  <c r="J68" i="35"/>
  <c r="F68" i="35"/>
  <c r="I68" i="35" s="1"/>
  <c r="J67" i="35"/>
  <c r="F67" i="35"/>
  <c r="I67" i="35" s="1"/>
  <c r="J66" i="35"/>
  <c r="I66" i="35"/>
  <c r="F66" i="35"/>
  <c r="H65" i="35"/>
  <c r="G65" i="35"/>
  <c r="E65" i="35"/>
  <c r="F65" i="35" s="1"/>
  <c r="D65" i="35"/>
  <c r="J64" i="35"/>
  <c r="I64" i="35"/>
  <c r="F64" i="35"/>
  <c r="J63" i="35"/>
  <c r="F63" i="35"/>
  <c r="I63" i="35" s="1"/>
  <c r="J62" i="35"/>
  <c r="I62" i="35"/>
  <c r="F62" i="35"/>
  <c r="J61" i="35"/>
  <c r="H61" i="35"/>
  <c r="G61" i="35"/>
  <c r="F61" i="35"/>
  <c r="I61" i="35" s="1"/>
  <c r="D61" i="35"/>
  <c r="J60" i="35"/>
  <c r="F60" i="35"/>
  <c r="I60" i="35" s="1"/>
  <c r="J59" i="35"/>
  <c r="I59" i="35"/>
  <c r="F59" i="35"/>
  <c r="J58" i="35"/>
  <c r="F58" i="35"/>
  <c r="I58" i="35" s="1"/>
  <c r="H57" i="35"/>
  <c r="G57" i="35"/>
  <c r="J57" i="35" s="1"/>
  <c r="D57" i="35"/>
  <c r="F57" i="35" s="1"/>
  <c r="I57" i="35" s="1"/>
  <c r="J56" i="35"/>
  <c r="I56" i="35"/>
  <c r="J55" i="35"/>
  <c r="I55" i="35"/>
  <c r="F55" i="35"/>
  <c r="H54" i="35"/>
  <c r="J54" i="35" s="1"/>
  <c r="G54" i="35"/>
  <c r="I54" i="35" s="1"/>
  <c r="F54" i="35"/>
  <c r="D54" i="35"/>
  <c r="J53" i="35"/>
  <c r="I53" i="35"/>
  <c r="J52" i="35"/>
  <c r="F52" i="35"/>
  <c r="I52" i="35" s="1"/>
  <c r="H51" i="35"/>
  <c r="G51" i="35"/>
  <c r="J51" i="35" s="1"/>
  <c r="D51" i="35"/>
  <c r="F51" i="35" s="1"/>
  <c r="J50" i="35"/>
  <c r="I50" i="35"/>
  <c r="F50" i="35"/>
  <c r="J49" i="35"/>
  <c r="F49" i="35"/>
  <c r="I49" i="35" s="1"/>
  <c r="J48" i="35"/>
  <c r="I48" i="35"/>
  <c r="F48" i="35"/>
  <c r="J47" i="35"/>
  <c r="F47" i="35"/>
  <c r="I47" i="35" s="1"/>
  <c r="H46" i="35"/>
  <c r="G46" i="35"/>
  <c r="J46" i="35" s="1"/>
  <c r="D46" i="35"/>
  <c r="F46" i="35" s="1"/>
  <c r="I46" i="35" s="1"/>
  <c r="J42" i="35"/>
  <c r="I42" i="35"/>
  <c r="F42" i="35"/>
  <c r="J41" i="35"/>
  <c r="H41" i="35"/>
  <c r="H35" i="35" s="1"/>
  <c r="H24" i="35" s="1"/>
  <c r="G41" i="35"/>
  <c r="F41" i="35"/>
  <c r="I41" i="35" s="1"/>
  <c r="D41" i="35"/>
  <c r="J40" i="35"/>
  <c r="F40" i="35"/>
  <c r="I40" i="35" s="1"/>
  <c r="J39" i="35"/>
  <c r="I39" i="35"/>
  <c r="F39" i="35"/>
  <c r="J38" i="35"/>
  <c r="F38" i="35"/>
  <c r="I38" i="35" s="1"/>
  <c r="J37" i="35"/>
  <c r="I37" i="35"/>
  <c r="F37" i="35"/>
  <c r="J36" i="35"/>
  <c r="F36" i="35"/>
  <c r="I36" i="35" s="1"/>
  <c r="G35" i="35"/>
  <c r="J35" i="35" s="1"/>
  <c r="E35" i="35"/>
  <c r="F35" i="35" s="1"/>
  <c r="D35" i="35"/>
  <c r="J34" i="35"/>
  <c r="F34" i="35"/>
  <c r="I34" i="35" s="1"/>
  <c r="J33" i="35"/>
  <c r="I33" i="35"/>
  <c r="F33" i="35"/>
  <c r="J32" i="35"/>
  <c r="F32" i="35"/>
  <c r="I32" i="35" s="1"/>
  <c r="J31" i="35"/>
  <c r="I31" i="35"/>
  <c r="F31" i="35"/>
  <c r="J30" i="35"/>
  <c r="F30" i="35"/>
  <c r="I30" i="35" s="1"/>
  <c r="J29" i="35"/>
  <c r="I29" i="35"/>
  <c r="F29" i="35"/>
  <c r="J28" i="35"/>
  <c r="F28" i="35"/>
  <c r="I28" i="35" s="1"/>
  <c r="J27" i="35"/>
  <c r="I27" i="35"/>
  <c r="F27" i="35"/>
  <c r="J26" i="35"/>
  <c r="F26" i="35"/>
  <c r="I26" i="35" s="1"/>
  <c r="H25" i="35"/>
  <c r="G25" i="35"/>
  <c r="E25" i="35"/>
  <c r="D25" i="35"/>
  <c r="F25" i="35" s="1"/>
  <c r="I25" i="35" s="1"/>
  <c r="D24" i="35"/>
  <c r="J23" i="35"/>
  <c r="I23" i="35"/>
  <c r="F23" i="35"/>
  <c r="J22" i="35"/>
  <c r="H22" i="35"/>
  <c r="G22" i="35"/>
  <c r="F22" i="35"/>
  <c r="I22" i="35" s="1"/>
  <c r="E22" i="35"/>
  <c r="D22" i="35"/>
  <c r="J21" i="35"/>
  <c r="I21" i="35"/>
  <c r="F21" i="35"/>
  <c r="H20" i="35"/>
  <c r="J20" i="35" s="1"/>
  <c r="G20" i="35"/>
  <c r="I20" i="35" s="1"/>
  <c r="F20" i="35"/>
  <c r="E20" i="35"/>
  <c r="D20" i="35"/>
  <c r="D19" i="35" s="1"/>
  <c r="G19" i="35"/>
  <c r="E19" i="35"/>
  <c r="J127" i="32"/>
  <c r="I127" i="32"/>
  <c r="F127" i="32"/>
  <c r="J126" i="32"/>
  <c r="F126" i="32"/>
  <c r="I126" i="32" s="1"/>
  <c r="J125" i="32"/>
  <c r="F125" i="32"/>
  <c r="I125" i="32" s="1"/>
  <c r="J124" i="32"/>
  <c r="F124" i="32"/>
  <c r="I124" i="32" s="1"/>
  <c r="H123" i="32"/>
  <c r="G123" i="32"/>
  <c r="J123" i="32" s="1"/>
  <c r="E123" i="32"/>
  <c r="F123" i="32" s="1"/>
  <c r="I123" i="32" s="1"/>
  <c r="D123" i="32"/>
  <c r="J122" i="32"/>
  <c r="F122" i="32"/>
  <c r="I122" i="32" s="1"/>
  <c r="J121" i="32"/>
  <c r="F121" i="32"/>
  <c r="I121" i="32" s="1"/>
  <c r="J120" i="32"/>
  <c r="F120" i="32"/>
  <c r="I120" i="32" s="1"/>
  <c r="J119" i="32"/>
  <c r="I119" i="32"/>
  <c r="F119" i="32"/>
  <c r="J118" i="32"/>
  <c r="F118" i="32"/>
  <c r="I118" i="32" s="1"/>
  <c r="J117" i="32"/>
  <c r="F117" i="32"/>
  <c r="I117" i="32" s="1"/>
  <c r="J116" i="32"/>
  <c r="F116" i="32"/>
  <c r="I116" i="32" s="1"/>
  <c r="J115" i="32"/>
  <c r="H115" i="32"/>
  <c r="G115" i="32"/>
  <c r="E115" i="32"/>
  <c r="F115" i="32" s="1"/>
  <c r="I115" i="32" s="1"/>
  <c r="D115" i="32"/>
  <c r="J114" i="32"/>
  <c r="F114" i="32"/>
  <c r="I114" i="32" s="1"/>
  <c r="J113" i="32"/>
  <c r="F113" i="32"/>
  <c r="I113" i="32" s="1"/>
  <c r="J112" i="32"/>
  <c r="F112" i="32"/>
  <c r="I112" i="32" s="1"/>
  <c r="J111" i="32"/>
  <c r="H111" i="32"/>
  <c r="G111" i="32"/>
  <c r="E111" i="32"/>
  <c r="F111" i="32" s="1"/>
  <c r="I111" i="32" s="1"/>
  <c r="D111" i="32"/>
  <c r="J110" i="32"/>
  <c r="F110" i="32"/>
  <c r="I110" i="32" s="1"/>
  <c r="J109" i="32"/>
  <c r="F109" i="32"/>
  <c r="I109" i="32" s="1"/>
  <c r="J108" i="32"/>
  <c r="F108" i="32"/>
  <c r="I108" i="32" s="1"/>
  <c r="F107" i="32"/>
  <c r="J106" i="32"/>
  <c r="E106" i="32"/>
  <c r="D106" i="32"/>
  <c r="D103" i="32" s="1"/>
  <c r="J105" i="32"/>
  <c r="F105" i="32"/>
  <c r="I105" i="32" s="1"/>
  <c r="J104" i="32"/>
  <c r="F104" i="32"/>
  <c r="I104" i="32" s="1"/>
  <c r="J103" i="32"/>
  <c r="H103" i="32"/>
  <c r="G103" i="32"/>
  <c r="G102" i="32" s="1"/>
  <c r="E103" i="32"/>
  <c r="E102" i="32" s="1"/>
  <c r="H102" i="32"/>
  <c r="J101" i="32"/>
  <c r="F101" i="32"/>
  <c r="I101" i="32" s="1"/>
  <c r="J100" i="32"/>
  <c r="F100" i="32"/>
  <c r="I100" i="32" s="1"/>
  <c r="J99" i="32"/>
  <c r="I99" i="32"/>
  <c r="F99" i="32"/>
  <c r="H98" i="32"/>
  <c r="J98" i="32" s="1"/>
  <c r="G98" i="32"/>
  <c r="E98" i="32"/>
  <c r="D98" i="32"/>
  <c r="F98" i="32" s="1"/>
  <c r="I98" i="32" s="1"/>
  <c r="J97" i="32"/>
  <c r="I97" i="32"/>
  <c r="J96" i="32"/>
  <c r="I96" i="32"/>
  <c r="F96" i="32"/>
  <c r="J95" i="32"/>
  <c r="F95" i="32"/>
  <c r="I95" i="32" s="1"/>
  <c r="J94" i="32"/>
  <c r="F94" i="32"/>
  <c r="I94" i="32" s="1"/>
  <c r="J93" i="32"/>
  <c r="F93" i="32"/>
  <c r="I93" i="32" s="1"/>
  <c r="J92" i="32"/>
  <c r="I92" i="32"/>
  <c r="F92" i="32"/>
  <c r="F91" i="32"/>
  <c r="F90" i="32"/>
  <c r="J89" i="32"/>
  <c r="F89" i="32"/>
  <c r="I89" i="32" s="1"/>
  <c r="J88" i="32"/>
  <c r="H88" i="32"/>
  <c r="G88" i="32"/>
  <c r="E88" i="32"/>
  <c r="F88" i="32" s="1"/>
  <c r="I88" i="32" s="1"/>
  <c r="D88" i="32"/>
  <c r="J87" i="32"/>
  <c r="F87" i="32"/>
  <c r="I87" i="32" s="1"/>
  <c r="J86" i="32"/>
  <c r="F86" i="32"/>
  <c r="I86" i="32" s="1"/>
  <c r="J85" i="32"/>
  <c r="F85" i="32"/>
  <c r="I85" i="32" s="1"/>
  <c r="J84" i="32"/>
  <c r="F84" i="32"/>
  <c r="I84" i="32" s="1"/>
  <c r="G83" i="32"/>
  <c r="J83" i="32" s="1"/>
  <c r="E83" i="32"/>
  <c r="E82" i="32" s="1"/>
  <c r="D83" i="32"/>
  <c r="F83" i="32" s="1"/>
  <c r="H82" i="32"/>
  <c r="D82" i="32"/>
  <c r="J81" i="32"/>
  <c r="I81" i="32"/>
  <c r="F81" i="32"/>
  <c r="J80" i="32"/>
  <c r="F80" i="32"/>
  <c r="I80" i="32" s="1"/>
  <c r="J79" i="32"/>
  <c r="F79" i="32"/>
  <c r="I79" i="32" s="1"/>
  <c r="J78" i="32"/>
  <c r="F78" i="32"/>
  <c r="I78" i="32" s="1"/>
  <c r="J77" i="32"/>
  <c r="I77" i="32"/>
  <c r="F77" i="32"/>
  <c r="J76" i="32"/>
  <c r="F76" i="32"/>
  <c r="I76" i="32" s="1"/>
  <c r="J75" i="32"/>
  <c r="F75" i="32"/>
  <c r="I75" i="32" s="1"/>
  <c r="J74" i="32"/>
  <c r="F74" i="32"/>
  <c r="I74" i="32" s="1"/>
  <c r="J73" i="32"/>
  <c r="I73" i="32"/>
  <c r="F73" i="32"/>
  <c r="J72" i="32"/>
  <c r="F72" i="32"/>
  <c r="I72" i="32" s="1"/>
  <c r="J71" i="32"/>
  <c r="F71" i="32"/>
  <c r="I71" i="32" s="1"/>
  <c r="J70" i="32"/>
  <c r="F70" i="32"/>
  <c r="I70" i="32" s="1"/>
  <c r="J69" i="32"/>
  <c r="I69" i="32"/>
  <c r="F69" i="32"/>
  <c r="J68" i="32"/>
  <c r="F68" i="32"/>
  <c r="I68" i="32" s="1"/>
  <c r="J67" i="32"/>
  <c r="F67" i="32"/>
  <c r="I67" i="32" s="1"/>
  <c r="J66" i="32"/>
  <c r="F66" i="32"/>
  <c r="I66" i="32" s="1"/>
  <c r="H65" i="32"/>
  <c r="G65" i="32"/>
  <c r="J65" i="32" s="1"/>
  <c r="E65" i="32"/>
  <c r="F65" i="32" s="1"/>
  <c r="I65" i="32" s="1"/>
  <c r="D65" i="32"/>
  <c r="J64" i="32"/>
  <c r="F64" i="32"/>
  <c r="I64" i="32" s="1"/>
  <c r="J63" i="32"/>
  <c r="F63" i="32"/>
  <c r="I63" i="32" s="1"/>
  <c r="J62" i="32"/>
  <c r="F62" i="32"/>
  <c r="I62" i="32" s="1"/>
  <c r="H61" i="32"/>
  <c r="G61" i="32"/>
  <c r="J61" i="32" s="1"/>
  <c r="D61" i="32"/>
  <c r="F61" i="32" s="1"/>
  <c r="I61" i="32" s="1"/>
  <c r="J60" i="32"/>
  <c r="F60" i="32"/>
  <c r="I60" i="32" s="1"/>
  <c r="J59" i="32"/>
  <c r="F59" i="32"/>
  <c r="I59" i="32" s="1"/>
  <c r="J58" i="32"/>
  <c r="I58" i="32"/>
  <c r="F58" i="32"/>
  <c r="H57" i="32"/>
  <c r="J57" i="32" s="1"/>
  <c r="G57" i="32"/>
  <c r="D57" i="32"/>
  <c r="F57" i="32" s="1"/>
  <c r="I57" i="32" s="1"/>
  <c r="J56" i="32"/>
  <c r="I56" i="32"/>
  <c r="J55" i="32"/>
  <c r="F55" i="32"/>
  <c r="I55" i="32" s="1"/>
  <c r="H54" i="32"/>
  <c r="G54" i="32"/>
  <c r="J54" i="32" s="1"/>
  <c r="D54" i="32"/>
  <c r="F54" i="32" s="1"/>
  <c r="J53" i="32"/>
  <c r="I53" i="32"/>
  <c r="J52" i="32"/>
  <c r="F52" i="32"/>
  <c r="I52" i="32" s="1"/>
  <c r="J51" i="32"/>
  <c r="H51" i="32"/>
  <c r="G51" i="32"/>
  <c r="I51" i="32" s="1"/>
  <c r="F51" i="32"/>
  <c r="D51" i="32"/>
  <c r="J50" i="32"/>
  <c r="F50" i="32"/>
  <c r="I50" i="32" s="1"/>
  <c r="J49" i="32"/>
  <c r="F49" i="32"/>
  <c r="I49" i="32" s="1"/>
  <c r="J48" i="32"/>
  <c r="F48" i="32"/>
  <c r="I48" i="32" s="1"/>
  <c r="J47" i="32"/>
  <c r="I47" i="32"/>
  <c r="F47" i="32"/>
  <c r="H46" i="32"/>
  <c r="J46" i="32" s="1"/>
  <c r="G46" i="32"/>
  <c r="D46" i="32"/>
  <c r="F46" i="32" s="1"/>
  <c r="I46" i="32" s="1"/>
  <c r="J42" i="32"/>
  <c r="F42" i="32"/>
  <c r="I42" i="32" s="1"/>
  <c r="J41" i="32"/>
  <c r="H41" i="32"/>
  <c r="G41" i="32"/>
  <c r="D41" i="32"/>
  <c r="F41" i="32" s="1"/>
  <c r="I41" i="32" s="1"/>
  <c r="J40" i="32"/>
  <c r="F40" i="32"/>
  <c r="I40" i="32" s="1"/>
  <c r="J39" i="32"/>
  <c r="F39" i="32"/>
  <c r="I39" i="32" s="1"/>
  <c r="J38" i="32"/>
  <c r="I38" i="32"/>
  <c r="F38" i="32"/>
  <c r="J37" i="32"/>
  <c r="F37" i="32"/>
  <c r="I37" i="32" s="1"/>
  <c r="J36" i="32"/>
  <c r="F36" i="32"/>
  <c r="I36" i="32" s="1"/>
  <c r="J35" i="32"/>
  <c r="H35" i="32"/>
  <c r="G35" i="32"/>
  <c r="I35" i="32" s="1"/>
  <c r="F35" i="32"/>
  <c r="E35" i="32"/>
  <c r="D35" i="32"/>
  <c r="J34" i="32"/>
  <c r="I34" i="32"/>
  <c r="F34" i="32"/>
  <c r="J33" i="32"/>
  <c r="F33" i="32"/>
  <c r="I33" i="32" s="1"/>
  <c r="J32" i="32"/>
  <c r="F32" i="32"/>
  <c r="I32" i="32" s="1"/>
  <c r="J31" i="32"/>
  <c r="F31" i="32"/>
  <c r="I31" i="32" s="1"/>
  <c r="J30" i="32"/>
  <c r="I30" i="32"/>
  <c r="F30" i="32"/>
  <c r="J29" i="32"/>
  <c r="F29" i="32"/>
  <c r="I29" i="32" s="1"/>
  <c r="J28" i="32"/>
  <c r="F28" i="32"/>
  <c r="I28" i="32" s="1"/>
  <c r="J27" i="32"/>
  <c r="F27" i="32"/>
  <c r="I27" i="32" s="1"/>
  <c r="J26" i="32"/>
  <c r="I26" i="32"/>
  <c r="F26" i="32"/>
  <c r="H25" i="32"/>
  <c r="J25" i="32" s="1"/>
  <c r="G25" i="32"/>
  <c r="E25" i="32"/>
  <c r="E24" i="32" s="1"/>
  <c r="D25" i="32"/>
  <c r="F25" i="32" s="1"/>
  <c r="I25" i="32" s="1"/>
  <c r="G24" i="32"/>
  <c r="J23" i="32"/>
  <c r="F23" i="32"/>
  <c r="I23" i="32" s="1"/>
  <c r="J22" i="32"/>
  <c r="H22" i="32"/>
  <c r="G22" i="32"/>
  <c r="E22" i="32"/>
  <c r="F22" i="32" s="1"/>
  <c r="I22" i="32" s="1"/>
  <c r="D22" i="32"/>
  <c r="J21" i="32"/>
  <c r="F21" i="32"/>
  <c r="F20" i="32" s="1"/>
  <c r="H20" i="32"/>
  <c r="H19" i="32" s="1"/>
  <c r="G20" i="32"/>
  <c r="J20" i="32" s="1"/>
  <c r="E20" i="32"/>
  <c r="E19" i="32" s="1"/>
  <c r="D20" i="32"/>
  <c r="D19" i="32" s="1"/>
  <c r="J126" i="31"/>
  <c r="F126" i="31"/>
  <c r="I126" i="31" s="1"/>
  <c r="J125" i="31"/>
  <c r="I125" i="31"/>
  <c r="F125" i="31"/>
  <c r="J124" i="31"/>
  <c r="F124" i="31"/>
  <c r="I124" i="31" s="1"/>
  <c r="J123" i="31"/>
  <c r="I123" i="31"/>
  <c r="F123" i="31"/>
  <c r="J122" i="31"/>
  <c r="H122" i="31"/>
  <c r="G122" i="31"/>
  <c r="F122" i="31"/>
  <c r="I122" i="31" s="1"/>
  <c r="E122" i="31"/>
  <c r="D122" i="31"/>
  <c r="J121" i="31"/>
  <c r="I121" i="31"/>
  <c r="F121" i="31"/>
  <c r="J120" i="31"/>
  <c r="F120" i="31"/>
  <c r="I120" i="31" s="1"/>
  <c r="J119" i="31"/>
  <c r="I119" i="31"/>
  <c r="F119" i="31"/>
  <c r="J118" i="31"/>
  <c r="F118" i="31"/>
  <c r="I118" i="31" s="1"/>
  <c r="J117" i="31"/>
  <c r="I117" i="31"/>
  <c r="F117" i="31"/>
  <c r="J116" i="31"/>
  <c r="F116" i="31"/>
  <c r="I116" i="31" s="1"/>
  <c r="J115" i="31"/>
  <c r="I115" i="31"/>
  <c r="F115" i="31"/>
  <c r="J114" i="31"/>
  <c r="H114" i="31"/>
  <c r="G114" i="31"/>
  <c r="F114" i="31"/>
  <c r="I114" i="31" s="1"/>
  <c r="E114" i="31"/>
  <c r="D114" i="31"/>
  <c r="J113" i="31"/>
  <c r="I113" i="31"/>
  <c r="F113" i="31"/>
  <c r="J112" i="31"/>
  <c r="F112" i="31"/>
  <c r="I112" i="31" s="1"/>
  <c r="J111" i="31"/>
  <c r="I111" i="31"/>
  <c r="F111" i="31"/>
  <c r="J110" i="31"/>
  <c r="H110" i="31"/>
  <c r="G110" i="31"/>
  <c r="F110" i="31"/>
  <c r="I110" i="31" s="1"/>
  <c r="E110" i="31"/>
  <c r="D110" i="31"/>
  <c r="J109" i="31"/>
  <c r="I109" i="31"/>
  <c r="F109" i="31"/>
  <c r="J108" i="31"/>
  <c r="F108" i="31"/>
  <c r="I108" i="31" s="1"/>
  <c r="J107" i="31"/>
  <c r="I107" i="31"/>
  <c r="F107" i="31"/>
  <c r="F106" i="31"/>
  <c r="J105" i="31"/>
  <c r="E105" i="31"/>
  <c r="E102" i="31" s="1"/>
  <c r="D105" i="31"/>
  <c r="F105" i="31" s="1"/>
  <c r="I105" i="31" s="1"/>
  <c r="J104" i="31"/>
  <c r="F104" i="31"/>
  <c r="I104" i="31" s="1"/>
  <c r="J103" i="31"/>
  <c r="I103" i="31"/>
  <c r="F103" i="31"/>
  <c r="J102" i="31"/>
  <c r="H102" i="31"/>
  <c r="H101" i="31" s="1"/>
  <c r="G102" i="31"/>
  <c r="D102" i="31"/>
  <c r="D101" i="31" s="1"/>
  <c r="G101" i="31"/>
  <c r="J101" i="31" s="1"/>
  <c r="J100" i="31"/>
  <c r="F100" i="31"/>
  <c r="I100" i="31" s="1"/>
  <c r="J99" i="31"/>
  <c r="I99" i="31"/>
  <c r="F99" i="31"/>
  <c r="J98" i="31"/>
  <c r="F98" i="31"/>
  <c r="I98" i="31" s="1"/>
  <c r="H97" i="31"/>
  <c r="G97" i="31"/>
  <c r="J97" i="31" s="1"/>
  <c r="E97" i="31"/>
  <c r="D97" i="31"/>
  <c r="F97" i="31" s="1"/>
  <c r="I97" i="31" s="1"/>
  <c r="J96" i="31"/>
  <c r="I96" i="31"/>
  <c r="J95" i="31"/>
  <c r="F95" i="31"/>
  <c r="I95" i="31" s="1"/>
  <c r="J94" i="31"/>
  <c r="I94" i="31"/>
  <c r="F94" i="31"/>
  <c r="J93" i="31"/>
  <c r="F93" i="31"/>
  <c r="I93" i="31" s="1"/>
  <c r="J92" i="31"/>
  <c r="I92" i="31"/>
  <c r="F92" i="31"/>
  <c r="J91" i="31"/>
  <c r="F91" i="31"/>
  <c r="I91" i="31" s="1"/>
  <c r="J90" i="31"/>
  <c r="E90" i="31"/>
  <c r="F90" i="31" s="1"/>
  <c r="I90" i="31" s="1"/>
  <c r="J89" i="31"/>
  <c r="E89" i="31"/>
  <c r="F89" i="31" s="1"/>
  <c r="I89" i="31" s="1"/>
  <c r="D89" i="31"/>
  <c r="J88" i="31"/>
  <c r="F88" i="31"/>
  <c r="I88" i="31" s="1"/>
  <c r="J84" i="31"/>
  <c r="I84" i="31"/>
  <c r="F84" i="31"/>
  <c r="H83" i="31"/>
  <c r="G83" i="31"/>
  <c r="E83" i="31"/>
  <c r="D83" i="31"/>
  <c r="J82" i="31"/>
  <c r="I82" i="31"/>
  <c r="F82" i="31"/>
  <c r="J81" i="31"/>
  <c r="F81" i="31"/>
  <c r="I81" i="31" s="1"/>
  <c r="J80" i="31"/>
  <c r="I80" i="31"/>
  <c r="F80" i="31"/>
  <c r="J79" i="31"/>
  <c r="F79" i="31"/>
  <c r="I79" i="31" s="1"/>
  <c r="J78" i="31"/>
  <c r="I78" i="31"/>
  <c r="F78" i="31"/>
  <c r="J77" i="31"/>
  <c r="F77" i="31"/>
  <c r="I77" i="31" s="1"/>
  <c r="J76" i="31"/>
  <c r="I76" i="31"/>
  <c r="F76" i="31"/>
  <c r="J75" i="31"/>
  <c r="F75" i="31"/>
  <c r="I75" i="31" s="1"/>
  <c r="J74" i="31"/>
  <c r="I74" i="31"/>
  <c r="F74" i="31"/>
  <c r="J73" i="31"/>
  <c r="F73" i="31"/>
  <c r="I73" i="31" s="1"/>
  <c r="J72" i="31"/>
  <c r="I72" i="31"/>
  <c r="F72" i="31"/>
  <c r="J71" i="31"/>
  <c r="F71" i="31"/>
  <c r="I71" i="31" s="1"/>
  <c r="J70" i="31"/>
  <c r="I70" i="31"/>
  <c r="F70" i="31"/>
  <c r="J69" i="31"/>
  <c r="F69" i="31"/>
  <c r="I69" i="31" s="1"/>
  <c r="J68" i="31"/>
  <c r="I68" i="31"/>
  <c r="F68" i="31"/>
  <c r="J67" i="31"/>
  <c r="F67" i="31"/>
  <c r="I67" i="31" s="1"/>
  <c r="H66" i="31"/>
  <c r="G66" i="31"/>
  <c r="J66" i="31" s="1"/>
  <c r="E66" i="31"/>
  <c r="F66" i="31" s="1"/>
  <c r="D66" i="31"/>
  <c r="J65" i="31"/>
  <c r="F65" i="31"/>
  <c r="I65" i="31" s="1"/>
  <c r="J64" i="31"/>
  <c r="I64" i="31"/>
  <c r="F64" i="31"/>
  <c r="J63" i="31"/>
  <c r="F63" i="31"/>
  <c r="I63" i="31" s="1"/>
  <c r="H62" i="31"/>
  <c r="G62" i="31"/>
  <c r="J62" i="31" s="1"/>
  <c r="D62" i="31"/>
  <c r="F62" i="31" s="1"/>
  <c r="J61" i="31"/>
  <c r="I61" i="31"/>
  <c r="F61" i="31"/>
  <c r="J60" i="31"/>
  <c r="F60" i="31"/>
  <c r="I60" i="31" s="1"/>
  <c r="J59" i="31"/>
  <c r="I59" i="31"/>
  <c r="F59" i="31"/>
  <c r="J58" i="31"/>
  <c r="H58" i="31"/>
  <c r="G58" i="31"/>
  <c r="F58" i="31"/>
  <c r="I58" i="31" s="1"/>
  <c r="D58" i="31"/>
  <c r="J57" i="31"/>
  <c r="I57" i="31"/>
  <c r="J56" i="31"/>
  <c r="F56" i="31"/>
  <c r="I56" i="31" s="1"/>
  <c r="H55" i="31"/>
  <c r="G55" i="31"/>
  <c r="J55" i="31" s="1"/>
  <c r="D55" i="31"/>
  <c r="F55" i="31" s="1"/>
  <c r="I55" i="31" s="1"/>
  <c r="J54" i="31"/>
  <c r="I54" i="31"/>
  <c r="J53" i="31"/>
  <c r="I53" i="31"/>
  <c r="F53" i="31"/>
  <c r="H52" i="31"/>
  <c r="J52" i="31" s="1"/>
  <c r="G52" i="31"/>
  <c r="I52" i="31" s="1"/>
  <c r="F52" i="31"/>
  <c r="D52" i="31"/>
  <c r="F51" i="31"/>
  <c r="J50" i="31"/>
  <c r="I50" i="31"/>
  <c r="F50" i="31"/>
  <c r="J49" i="31"/>
  <c r="F49" i="31"/>
  <c r="I49" i="31" s="1"/>
  <c r="J48" i="31"/>
  <c r="I48" i="31"/>
  <c r="J47" i="31"/>
  <c r="I47" i="31"/>
  <c r="G46" i="31"/>
  <c r="J46" i="31" s="1"/>
  <c r="E46" i="31"/>
  <c r="D46" i="31"/>
  <c r="J42" i="31"/>
  <c r="F42" i="31"/>
  <c r="I42" i="31" s="1"/>
  <c r="H41" i="31"/>
  <c r="G41" i="31"/>
  <c r="J41" i="31" s="1"/>
  <c r="D41" i="31"/>
  <c r="F41" i="31" s="1"/>
  <c r="J40" i="31"/>
  <c r="F40" i="31"/>
  <c r="I40" i="31" s="1"/>
  <c r="J39" i="31"/>
  <c r="F39" i="31"/>
  <c r="I39" i="31" s="1"/>
  <c r="J38" i="31"/>
  <c r="F38" i="31"/>
  <c r="I38" i="31" s="1"/>
  <c r="J37" i="31"/>
  <c r="F37" i="31"/>
  <c r="I37" i="31" s="1"/>
  <c r="J36" i="31"/>
  <c r="F36" i="31"/>
  <c r="I36" i="31" s="1"/>
  <c r="H35" i="31"/>
  <c r="E35" i="31"/>
  <c r="D35" i="31"/>
  <c r="F35" i="31" s="1"/>
  <c r="J34" i="31"/>
  <c r="F34" i="31"/>
  <c r="I34" i="31" s="1"/>
  <c r="J33" i="31"/>
  <c r="F33" i="31"/>
  <c r="I33" i="31" s="1"/>
  <c r="J32" i="31"/>
  <c r="F32" i="31"/>
  <c r="I32" i="31" s="1"/>
  <c r="J31" i="31"/>
  <c r="F31" i="31"/>
  <c r="I31" i="31" s="1"/>
  <c r="J30" i="31"/>
  <c r="F30" i="31"/>
  <c r="I30" i="31" s="1"/>
  <c r="J29" i="31"/>
  <c r="F29" i="31"/>
  <c r="I29" i="31" s="1"/>
  <c r="J28" i="31"/>
  <c r="F28" i="31"/>
  <c r="I28" i="31" s="1"/>
  <c r="J27" i="31"/>
  <c r="F27" i="31"/>
  <c r="I27" i="31" s="1"/>
  <c r="J26" i="31"/>
  <c r="F26" i="31"/>
  <c r="I26" i="31" s="1"/>
  <c r="J25" i="31"/>
  <c r="H25" i="31"/>
  <c r="G25" i="31"/>
  <c r="F25" i="31"/>
  <c r="I25" i="31" s="1"/>
  <c r="E25" i="31"/>
  <c r="D25" i="31"/>
  <c r="D24" i="31" s="1"/>
  <c r="E24" i="31"/>
  <c r="J23" i="31"/>
  <c r="F23" i="31"/>
  <c r="I23" i="31" s="1"/>
  <c r="H22" i="31"/>
  <c r="G22" i="31"/>
  <c r="J22" i="31" s="1"/>
  <c r="E22" i="31"/>
  <c r="F22" i="31" s="1"/>
  <c r="D22" i="31"/>
  <c r="J21" i="31"/>
  <c r="F21" i="31"/>
  <c r="I21" i="31" s="1"/>
  <c r="H20" i="31"/>
  <c r="G20" i="31"/>
  <c r="G19" i="31" s="1"/>
  <c r="E20" i="31"/>
  <c r="E19" i="31" s="1"/>
  <c r="D20" i="31"/>
  <c r="H19" i="31"/>
  <c r="D19" i="31"/>
  <c r="F19" i="31" s="1"/>
  <c r="J125" i="30"/>
  <c r="F125" i="30"/>
  <c r="I125" i="30" s="1"/>
  <c r="J124" i="30"/>
  <c r="I124" i="30"/>
  <c r="F124" i="30"/>
  <c r="J123" i="30"/>
  <c r="F123" i="30"/>
  <c r="I123" i="30" s="1"/>
  <c r="J122" i="30"/>
  <c r="I122" i="30"/>
  <c r="F122" i="30"/>
  <c r="J121" i="30"/>
  <c r="H121" i="30"/>
  <c r="G121" i="30"/>
  <c r="F121" i="30"/>
  <c r="I121" i="30" s="1"/>
  <c r="E121" i="30"/>
  <c r="D121" i="30"/>
  <c r="J120" i="30"/>
  <c r="I120" i="30"/>
  <c r="F120" i="30"/>
  <c r="J119" i="30"/>
  <c r="F119" i="30"/>
  <c r="I119" i="30" s="1"/>
  <c r="J118" i="30"/>
  <c r="I118" i="30"/>
  <c r="F118" i="30"/>
  <c r="J117" i="30"/>
  <c r="F117" i="30"/>
  <c r="I117" i="30" s="1"/>
  <c r="J116" i="30"/>
  <c r="I116" i="30"/>
  <c r="F116" i="30"/>
  <c r="J115" i="30"/>
  <c r="F115" i="30"/>
  <c r="I115" i="30" s="1"/>
  <c r="J114" i="30"/>
  <c r="I114" i="30"/>
  <c r="F114" i="30"/>
  <c r="J113" i="30"/>
  <c r="H113" i="30"/>
  <c r="G113" i="30"/>
  <c r="F113" i="30"/>
  <c r="I113" i="30" s="1"/>
  <c r="E113" i="30"/>
  <c r="D113" i="30"/>
  <c r="J112" i="30"/>
  <c r="I112" i="30"/>
  <c r="F112" i="30"/>
  <c r="J111" i="30"/>
  <c r="F111" i="30"/>
  <c r="I111" i="30" s="1"/>
  <c r="J110" i="30"/>
  <c r="I110" i="30"/>
  <c r="F110" i="30"/>
  <c r="J109" i="30"/>
  <c r="H109" i="30"/>
  <c r="G109" i="30"/>
  <c r="F109" i="30"/>
  <c r="I109" i="30" s="1"/>
  <c r="E109" i="30"/>
  <c r="D109" i="30"/>
  <c r="J108" i="30"/>
  <c r="I108" i="30"/>
  <c r="F108" i="30"/>
  <c r="J107" i="30"/>
  <c r="F107" i="30"/>
  <c r="I107" i="30" s="1"/>
  <c r="J106" i="30"/>
  <c r="I106" i="30"/>
  <c r="F106" i="30"/>
  <c r="F105" i="30"/>
  <c r="J104" i="30"/>
  <c r="E104" i="30"/>
  <c r="E101" i="30" s="1"/>
  <c r="D104" i="30"/>
  <c r="F104" i="30" s="1"/>
  <c r="I104" i="30" s="1"/>
  <c r="J103" i="30"/>
  <c r="F103" i="30"/>
  <c r="I103" i="30" s="1"/>
  <c r="J102" i="30"/>
  <c r="I102" i="30"/>
  <c r="F102" i="30"/>
  <c r="J101" i="30"/>
  <c r="H101" i="30"/>
  <c r="H100" i="30" s="1"/>
  <c r="G101" i="30"/>
  <c r="D101" i="30"/>
  <c r="D100" i="30" s="1"/>
  <c r="G100" i="30"/>
  <c r="J100" i="30" s="1"/>
  <c r="J99" i="30"/>
  <c r="F99" i="30"/>
  <c r="I99" i="30" s="1"/>
  <c r="J98" i="30"/>
  <c r="I98" i="30"/>
  <c r="F98" i="30"/>
  <c r="J97" i="30"/>
  <c r="F97" i="30"/>
  <c r="I97" i="30" s="1"/>
  <c r="H96" i="30"/>
  <c r="G96" i="30"/>
  <c r="J96" i="30" s="1"/>
  <c r="E96" i="30"/>
  <c r="D96" i="30"/>
  <c r="F96" i="30" s="1"/>
  <c r="I96" i="30" s="1"/>
  <c r="J95" i="30"/>
  <c r="I95" i="30"/>
  <c r="J94" i="30"/>
  <c r="F94" i="30"/>
  <c r="I94" i="30" s="1"/>
  <c r="J93" i="30"/>
  <c r="I93" i="30"/>
  <c r="F93" i="30"/>
  <c r="J92" i="30"/>
  <c r="F92" i="30"/>
  <c r="I92" i="30" s="1"/>
  <c r="J91" i="30"/>
  <c r="I91" i="30"/>
  <c r="F91" i="30"/>
  <c r="J90" i="30"/>
  <c r="F90" i="30"/>
  <c r="I90" i="30" s="1"/>
  <c r="J89" i="30"/>
  <c r="E89" i="30"/>
  <c r="F89" i="30" s="1"/>
  <c r="I89" i="30" s="1"/>
  <c r="J88" i="30"/>
  <c r="E88" i="30"/>
  <c r="F88" i="30" s="1"/>
  <c r="I88" i="30" s="1"/>
  <c r="D88" i="30"/>
  <c r="J87" i="30"/>
  <c r="F87" i="30"/>
  <c r="I87" i="30" s="1"/>
  <c r="J84" i="30"/>
  <c r="F84" i="30"/>
  <c r="I84" i="30" s="1"/>
  <c r="H83" i="30"/>
  <c r="G83" i="30"/>
  <c r="E83" i="30"/>
  <c r="D83" i="30"/>
  <c r="J82" i="30"/>
  <c r="I82" i="30"/>
  <c r="F82" i="30"/>
  <c r="J81" i="30"/>
  <c r="F81" i="30"/>
  <c r="I81" i="30" s="1"/>
  <c r="J80" i="30"/>
  <c r="I80" i="30"/>
  <c r="F80" i="30"/>
  <c r="J79" i="30"/>
  <c r="F79" i="30"/>
  <c r="I79" i="30" s="1"/>
  <c r="J78" i="30"/>
  <c r="I78" i="30"/>
  <c r="F78" i="30"/>
  <c r="J77" i="30"/>
  <c r="F77" i="30"/>
  <c r="I77" i="30" s="1"/>
  <c r="J76" i="30"/>
  <c r="I76" i="30"/>
  <c r="F76" i="30"/>
  <c r="J75" i="30"/>
  <c r="F75" i="30"/>
  <c r="I75" i="30" s="1"/>
  <c r="J74" i="30"/>
  <c r="I74" i="30"/>
  <c r="F74" i="30"/>
  <c r="J73" i="30"/>
  <c r="F73" i="30"/>
  <c r="I73" i="30" s="1"/>
  <c r="J71" i="30"/>
  <c r="I71" i="30"/>
  <c r="F71" i="30"/>
  <c r="J70" i="30"/>
  <c r="F70" i="30"/>
  <c r="I70" i="30" s="1"/>
  <c r="J69" i="30"/>
  <c r="I69" i="30"/>
  <c r="F69" i="30"/>
  <c r="J68" i="30"/>
  <c r="F68" i="30"/>
  <c r="I68" i="30" s="1"/>
  <c r="J67" i="30"/>
  <c r="I67" i="30"/>
  <c r="F67" i="30"/>
  <c r="J66" i="30"/>
  <c r="F66" i="30"/>
  <c r="I66" i="30" s="1"/>
  <c r="H65" i="30"/>
  <c r="G65" i="30"/>
  <c r="J65" i="30" s="1"/>
  <c r="E65" i="30"/>
  <c r="F65" i="30" s="1"/>
  <c r="D65" i="30"/>
  <c r="J64" i="30"/>
  <c r="F64" i="30"/>
  <c r="I64" i="30" s="1"/>
  <c r="J63" i="30"/>
  <c r="I63" i="30"/>
  <c r="F63" i="30"/>
  <c r="J62" i="30"/>
  <c r="F62" i="30"/>
  <c r="I62" i="30" s="1"/>
  <c r="H61" i="30"/>
  <c r="G61" i="30"/>
  <c r="J61" i="30" s="1"/>
  <c r="D61" i="30"/>
  <c r="F61" i="30" s="1"/>
  <c r="J60" i="30"/>
  <c r="I60" i="30"/>
  <c r="F60" i="30"/>
  <c r="J59" i="30"/>
  <c r="F59" i="30"/>
  <c r="I59" i="30" s="1"/>
  <c r="J58" i="30"/>
  <c r="I58" i="30"/>
  <c r="F58" i="30"/>
  <c r="J57" i="30"/>
  <c r="H57" i="30"/>
  <c r="G57" i="30"/>
  <c r="F57" i="30"/>
  <c r="I57" i="30" s="1"/>
  <c r="D57" i="30"/>
  <c r="J56" i="30"/>
  <c r="I56" i="30"/>
  <c r="J55" i="30"/>
  <c r="F55" i="30"/>
  <c r="I55" i="30" s="1"/>
  <c r="H54" i="30"/>
  <c r="G54" i="30"/>
  <c r="J54" i="30" s="1"/>
  <c r="D54" i="30"/>
  <c r="D24" i="30" s="1"/>
  <c r="J53" i="30"/>
  <c r="I53" i="30"/>
  <c r="J52" i="30"/>
  <c r="I52" i="30"/>
  <c r="F52" i="30"/>
  <c r="H51" i="30"/>
  <c r="J51" i="30" s="1"/>
  <c r="G51" i="30"/>
  <c r="I51" i="30" s="1"/>
  <c r="F51" i="30"/>
  <c r="D51" i="30"/>
  <c r="J50" i="30"/>
  <c r="F50" i="30"/>
  <c r="I50" i="30" s="1"/>
  <c r="J49" i="30"/>
  <c r="I49" i="30"/>
  <c r="F49" i="30"/>
  <c r="J48" i="30"/>
  <c r="F48" i="30"/>
  <c r="I48" i="30" s="1"/>
  <c r="J47" i="30"/>
  <c r="I47" i="30"/>
  <c r="F47" i="30"/>
  <c r="J46" i="30"/>
  <c r="H46" i="30"/>
  <c r="G46" i="30"/>
  <c r="F46" i="30"/>
  <c r="I46" i="30" s="1"/>
  <c r="E46" i="30"/>
  <c r="D46" i="30"/>
  <c r="J42" i="30"/>
  <c r="I42" i="30"/>
  <c r="F42" i="30"/>
  <c r="H41" i="30"/>
  <c r="H35" i="30" s="1"/>
  <c r="H24" i="30" s="1"/>
  <c r="G41" i="30"/>
  <c r="I41" i="30" s="1"/>
  <c r="F41" i="30"/>
  <c r="D41" i="30"/>
  <c r="J40" i="30"/>
  <c r="F40" i="30"/>
  <c r="I40" i="30" s="1"/>
  <c r="J39" i="30"/>
  <c r="I39" i="30"/>
  <c r="F39" i="30"/>
  <c r="J38" i="30"/>
  <c r="F38" i="30"/>
  <c r="I38" i="30" s="1"/>
  <c r="J37" i="30"/>
  <c r="I37" i="30"/>
  <c r="F37" i="30"/>
  <c r="J36" i="30"/>
  <c r="F36" i="30"/>
  <c r="I36" i="30" s="1"/>
  <c r="G35" i="30"/>
  <c r="J35" i="30" s="1"/>
  <c r="E35" i="30"/>
  <c r="D35" i="30"/>
  <c r="F35" i="30" s="1"/>
  <c r="I35" i="30" s="1"/>
  <c r="J34" i="30"/>
  <c r="F34" i="30"/>
  <c r="I34" i="30" s="1"/>
  <c r="J33" i="30"/>
  <c r="I33" i="30"/>
  <c r="F33" i="30"/>
  <c r="J32" i="30"/>
  <c r="F32" i="30"/>
  <c r="I32" i="30" s="1"/>
  <c r="J31" i="30"/>
  <c r="F31" i="30"/>
  <c r="I31" i="30" s="1"/>
  <c r="J30" i="30"/>
  <c r="F30" i="30"/>
  <c r="I30" i="30" s="1"/>
  <c r="J29" i="30"/>
  <c r="I29" i="30"/>
  <c r="F29" i="30"/>
  <c r="J28" i="30"/>
  <c r="F28" i="30"/>
  <c r="I28" i="30" s="1"/>
  <c r="J27" i="30"/>
  <c r="I27" i="30"/>
  <c r="F27" i="30"/>
  <c r="J26" i="30"/>
  <c r="F26" i="30"/>
  <c r="I26" i="30" s="1"/>
  <c r="H25" i="30"/>
  <c r="G25" i="30"/>
  <c r="J25" i="30" s="1"/>
  <c r="E25" i="30"/>
  <c r="F25" i="30" s="1"/>
  <c r="D25" i="30"/>
  <c r="J23" i="30"/>
  <c r="I23" i="30"/>
  <c r="F23" i="30"/>
  <c r="H22" i="30"/>
  <c r="J22" i="30" s="1"/>
  <c r="G22" i="30"/>
  <c r="I22" i="30" s="1"/>
  <c r="E22" i="30"/>
  <c r="D22" i="30"/>
  <c r="F22" i="30" s="1"/>
  <c r="J21" i="30"/>
  <c r="I21" i="30"/>
  <c r="F21" i="30"/>
  <c r="J20" i="30"/>
  <c r="H20" i="30"/>
  <c r="H19" i="30" s="1"/>
  <c r="H18" i="30" s="1"/>
  <c r="H17" i="30" s="1"/>
  <c r="H126" i="30" s="1"/>
  <c r="G20" i="30"/>
  <c r="F20" i="30"/>
  <c r="I20" i="30" s="1"/>
  <c r="E20" i="30"/>
  <c r="D20" i="30"/>
  <c r="D19" i="30" s="1"/>
  <c r="G19" i="30"/>
  <c r="E19" i="30"/>
  <c r="J123" i="29"/>
  <c r="F123" i="29"/>
  <c r="I123" i="29" s="1"/>
  <c r="J122" i="29"/>
  <c r="I122" i="29"/>
  <c r="F122" i="29"/>
  <c r="J121" i="29"/>
  <c r="F121" i="29"/>
  <c r="I121" i="29" s="1"/>
  <c r="J120" i="29"/>
  <c r="I120" i="29"/>
  <c r="F120" i="29"/>
  <c r="J119" i="29"/>
  <c r="H119" i="29"/>
  <c r="G119" i="29"/>
  <c r="F119" i="29"/>
  <c r="I119" i="29" s="1"/>
  <c r="E119" i="29"/>
  <c r="D119" i="29"/>
  <c r="J118" i="29"/>
  <c r="I118" i="29"/>
  <c r="F118" i="29"/>
  <c r="J117" i="29"/>
  <c r="F117" i="29"/>
  <c r="I117" i="29" s="1"/>
  <c r="J116" i="29"/>
  <c r="I116" i="29"/>
  <c r="F116" i="29"/>
  <c r="J115" i="29"/>
  <c r="F115" i="29"/>
  <c r="I115" i="29" s="1"/>
  <c r="J114" i="29"/>
  <c r="I114" i="29"/>
  <c r="F114" i="29"/>
  <c r="J113" i="29"/>
  <c r="F113" i="29"/>
  <c r="I113" i="29" s="1"/>
  <c r="J112" i="29"/>
  <c r="I112" i="29"/>
  <c r="F112" i="29"/>
  <c r="J111" i="29"/>
  <c r="H111" i="29"/>
  <c r="G111" i="29"/>
  <c r="F111" i="29"/>
  <c r="I111" i="29" s="1"/>
  <c r="E111" i="29"/>
  <c r="D111" i="29"/>
  <c r="J110" i="29"/>
  <c r="I110" i="29"/>
  <c r="F110" i="29"/>
  <c r="J109" i="29"/>
  <c r="F109" i="29"/>
  <c r="I109" i="29" s="1"/>
  <c r="J108" i="29"/>
  <c r="I108" i="29"/>
  <c r="F108" i="29"/>
  <c r="J107" i="29"/>
  <c r="H107" i="29"/>
  <c r="G107" i="29"/>
  <c r="F107" i="29"/>
  <c r="I107" i="29" s="1"/>
  <c r="E107" i="29"/>
  <c r="D107" i="29"/>
  <c r="J106" i="29"/>
  <c r="I106" i="29"/>
  <c r="F106" i="29"/>
  <c r="J105" i="29"/>
  <c r="F105" i="29"/>
  <c r="I105" i="29" s="1"/>
  <c r="J104" i="29"/>
  <c r="I104" i="29"/>
  <c r="F104" i="29"/>
  <c r="F103" i="29"/>
  <c r="J102" i="29"/>
  <c r="E102" i="29"/>
  <c r="E99" i="29" s="1"/>
  <c r="D102" i="29"/>
  <c r="F102" i="29" s="1"/>
  <c r="I102" i="29" s="1"/>
  <c r="J101" i="29"/>
  <c r="F101" i="29"/>
  <c r="I101" i="29" s="1"/>
  <c r="J100" i="29"/>
  <c r="I100" i="29"/>
  <c r="F100" i="29"/>
  <c r="J99" i="29"/>
  <c r="H99" i="29"/>
  <c r="H98" i="29" s="1"/>
  <c r="G99" i="29"/>
  <c r="D99" i="29"/>
  <c r="D98" i="29" s="1"/>
  <c r="G98" i="29"/>
  <c r="J98" i="29" s="1"/>
  <c r="J97" i="29"/>
  <c r="F97" i="29"/>
  <c r="I97" i="29" s="1"/>
  <c r="J96" i="29"/>
  <c r="I96" i="29"/>
  <c r="F96" i="29"/>
  <c r="J95" i="29"/>
  <c r="F95" i="29"/>
  <c r="I95" i="29" s="1"/>
  <c r="H94" i="29"/>
  <c r="G94" i="29"/>
  <c r="J94" i="29" s="1"/>
  <c r="E94" i="29"/>
  <c r="D94" i="29"/>
  <c r="F94" i="29" s="1"/>
  <c r="I94" i="29" s="1"/>
  <c r="J93" i="29"/>
  <c r="I93" i="29"/>
  <c r="J92" i="29"/>
  <c r="F92" i="29"/>
  <c r="I92" i="29" s="1"/>
  <c r="J91" i="29"/>
  <c r="I91" i="29"/>
  <c r="F91" i="29"/>
  <c r="J90" i="29"/>
  <c r="F90" i="29"/>
  <c r="I90" i="29" s="1"/>
  <c r="J89" i="29"/>
  <c r="I89" i="29"/>
  <c r="F89" i="29"/>
  <c r="J88" i="29"/>
  <c r="F88" i="29"/>
  <c r="I88" i="29" s="1"/>
  <c r="J87" i="29"/>
  <c r="E87" i="29"/>
  <c r="F87" i="29" s="1"/>
  <c r="I87" i="29" s="1"/>
  <c r="J86" i="29"/>
  <c r="E86" i="29"/>
  <c r="F86" i="29" s="1"/>
  <c r="I86" i="29" s="1"/>
  <c r="D86" i="29"/>
  <c r="J85" i="29"/>
  <c r="F85" i="29"/>
  <c r="I85" i="29" s="1"/>
  <c r="J84" i="29"/>
  <c r="I84" i="29"/>
  <c r="F84" i="29"/>
  <c r="H83" i="29"/>
  <c r="J83" i="29" s="1"/>
  <c r="G83" i="29"/>
  <c r="I83" i="29" s="1"/>
  <c r="F83" i="29"/>
  <c r="E83" i="29"/>
  <c r="D83" i="29"/>
  <c r="J82" i="29"/>
  <c r="I82" i="29"/>
  <c r="F82" i="29"/>
  <c r="J81" i="29"/>
  <c r="F81" i="29"/>
  <c r="I81" i="29" s="1"/>
  <c r="J80" i="29"/>
  <c r="I80" i="29"/>
  <c r="F80" i="29"/>
  <c r="J79" i="29"/>
  <c r="F79" i="29"/>
  <c r="I79" i="29" s="1"/>
  <c r="J77" i="29"/>
  <c r="F77" i="29"/>
  <c r="I77" i="29" s="1"/>
  <c r="J76" i="29"/>
  <c r="F76" i="29"/>
  <c r="I76" i="29" s="1"/>
  <c r="J75" i="29"/>
  <c r="I75" i="29"/>
  <c r="F75" i="29"/>
  <c r="J74" i="29"/>
  <c r="F74" i="29"/>
  <c r="I74" i="29" s="1"/>
  <c r="J73" i="29"/>
  <c r="I73" i="29"/>
  <c r="F73" i="29"/>
  <c r="J72" i="29"/>
  <c r="F72" i="29"/>
  <c r="I72" i="29" s="1"/>
  <c r="J71" i="29"/>
  <c r="I71" i="29"/>
  <c r="F71" i="29"/>
  <c r="J70" i="29"/>
  <c r="F70" i="29"/>
  <c r="I70" i="29" s="1"/>
  <c r="J69" i="29"/>
  <c r="I69" i="29"/>
  <c r="F69" i="29"/>
  <c r="J68" i="29"/>
  <c r="F68" i="29"/>
  <c r="I68" i="29" s="1"/>
  <c r="J67" i="29"/>
  <c r="I67" i="29"/>
  <c r="F67" i="29"/>
  <c r="J66" i="29"/>
  <c r="F66" i="29"/>
  <c r="I66" i="29" s="1"/>
  <c r="H65" i="29"/>
  <c r="G65" i="29"/>
  <c r="E65" i="29"/>
  <c r="F65" i="29" s="1"/>
  <c r="D65" i="29"/>
  <c r="J64" i="29"/>
  <c r="F64" i="29"/>
  <c r="I64" i="29" s="1"/>
  <c r="J63" i="29"/>
  <c r="I63" i="29"/>
  <c r="F63" i="29"/>
  <c r="J62" i="29"/>
  <c r="F62" i="29"/>
  <c r="I62" i="29" s="1"/>
  <c r="H61" i="29"/>
  <c r="G61" i="29"/>
  <c r="J61" i="29" s="1"/>
  <c r="D61" i="29"/>
  <c r="F61" i="29" s="1"/>
  <c r="J60" i="29"/>
  <c r="I60" i="29"/>
  <c r="F60" i="29"/>
  <c r="J59" i="29"/>
  <c r="F59" i="29"/>
  <c r="I59" i="29" s="1"/>
  <c r="J58" i="29"/>
  <c r="I58" i="29"/>
  <c r="F58" i="29"/>
  <c r="J57" i="29"/>
  <c r="H57" i="29"/>
  <c r="G57" i="29"/>
  <c r="F57" i="29"/>
  <c r="I57" i="29" s="1"/>
  <c r="D57" i="29"/>
  <c r="J56" i="29"/>
  <c r="I56" i="29"/>
  <c r="J55" i="29"/>
  <c r="F55" i="29"/>
  <c r="I55" i="29" s="1"/>
  <c r="H54" i="29"/>
  <c r="G54" i="29"/>
  <c r="J54" i="29" s="1"/>
  <c r="D54" i="29"/>
  <c r="F54" i="29" s="1"/>
  <c r="I54" i="29" s="1"/>
  <c r="J53" i="29"/>
  <c r="I53" i="29"/>
  <c r="J52" i="29"/>
  <c r="I52" i="29"/>
  <c r="F52" i="29"/>
  <c r="H51" i="29"/>
  <c r="J51" i="29" s="1"/>
  <c r="G51" i="29"/>
  <c r="I51" i="29" s="1"/>
  <c r="F51" i="29"/>
  <c r="D51" i="29"/>
  <c r="J50" i="29"/>
  <c r="F50" i="29"/>
  <c r="I50" i="29" s="1"/>
  <c r="J49" i="29"/>
  <c r="I49" i="29"/>
  <c r="F49" i="29"/>
  <c r="J48" i="29"/>
  <c r="F48" i="29"/>
  <c r="I48" i="29" s="1"/>
  <c r="J47" i="29"/>
  <c r="I47" i="29"/>
  <c r="F47" i="29"/>
  <c r="J46" i="29"/>
  <c r="H46" i="29"/>
  <c r="G46" i="29"/>
  <c r="F46" i="29"/>
  <c r="I46" i="29" s="1"/>
  <c r="D46" i="29"/>
  <c r="J42" i="29"/>
  <c r="F42" i="29"/>
  <c r="I42" i="29" s="1"/>
  <c r="H41" i="29"/>
  <c r="G41" i="29"/>
  <c r="J41" i="29" s="1"/>
  <c r="D41" i="29"/>
  <c r="F41" i="29" s="1"/>
  <c r="J40" i="29"/>
  <c r="I40" i="29"/>
  <c r="F40" i="29"/>
  <c r="J39" i="29"/>
  <c r="F39" i="29"/>
  <c r="I39" i="29" s="1"/>
  <c r="J38" i="29"/>
  <c r="I38" i="29"/>
  <c r="F38" i="29"/>
  <c r="J37" i="29"/>
  <c r="F37" i="29"/>
  <c r="I37" i="29" s="1"/>
  <c r="J36" i="29"/>
  <c r="I36" i="29"/>
  <c r="F36" i="29"/>
  <c r="H35" i="29"/>
  <c r="E35" i="29"/>
  <c r="D35" i="29"/>
  <c r="F35" i="29" s="1"/>
  <c r="J34" i="29"/>
  <c r="I34" i="29"/>
  <c r="F34" i="29"/>
  <c r="J33" i="29"/>
  <c r="F33" i="29"/>
  <c r="I33" i="29" s="1"/>
  <c r="J32" i="29"/>
  <c r="I32" i="29"/>
  <c r="F32" i="29"/>
  <c r="J31" i="29"/>
  <c r="F31" i="29"/>
  <c r="I31" i="29" s="1"/>
  <c r="J30" i="29"/>
  <c r="I30" i="29"/>
  <c r="F30" i="29"/>
  <c r="J29" i="29"/>
  <c r="F29" i="29"/>
  <c r="I29" i="29" s="1"/>
  <c r="J28" i="29"/>
  <c r="I28" i="29"/>
  <c r="F28" i="29"/>
  <c r="J27" i="29"/>
  <c r="F27" i="29"/>
  <c r="I27" i="29" s="1"/>
  <c r="J26" i="29"/>
  <c r="I26" i="29"/>
  <c r="F26" i="29"/>
  <c r="J25" i="29"/>
  <c r="H25" i="29"/>
  <c r="G25" i="29"/>
  <c r="F25" i="29"/>
  <c r="I25" i="29" s="1"/>
  <c r="E25" i="29"/>
  <c r="D25" i="29"/>
  <c r="D24" i="29" s="1"/>
  <c r="J23" i="29"/>
  <c r="F23" i="29"/>
  <c r="I23" i="29" s="1"/>
  <c r="H22" i="29"/>
  <c r="G22" i="29"/>
  <c r="J22" i="29" s="1"/>
  <c r="E22" i="29"/>
  <c r="F22" i="29" s="1"/>
  <c r="D22" i="29"/>
  <c r="J21" i="29"/>
  <c r="F21" i="29"/>
  <c r="I21" i="29" s="1"/>
  <c r="H20" i="29"/>
  <c r="G20" i="29"/>
  <c r="G19" i="29" s="1"/>
  <c r="E20" i="29"/>
  <c r="E19" i="29" s="1"/>
  <c r="D20" i="29"/>
  <c r="H19" i="29"/>
  <c r="D19" i="29"/>
  <c r="E19" i="28"/>
  <c r="G19" i="28"/>
  <c r="J19" i="28" s="1"/>
  <c r="D20" i="28"/>
  <c r="D19" i="28" s="1"/>
  <c r="E20" i="28"/>
  <c r="G20" i="28"/>
  <c r="H20" i="28"/>
  <c r="H19" i="28" s="1"/>
  <c r="J20" i="28"/>
  <c r="F21" i="28"/>
  <c r="I21" i="28" s="1"/>
  <c r="J21" i="28"/>
  <c r="D22" i="28"/>
  <c r="F22" i="28" s="1"/>
  <c r="I22" i="28" s="1"/>
  <c r="E22" i="28"/>
  <c r="G22" i="28"/>
  <c r="H22" i="28"/>
  <c r="J22" i="28" s="1"/>
  <c r="F23" i="28"/>
  <c r="I23" i="28"/>
  <c r="J23" i="28"/>
  <c r="D25" i="28"/>
  <c r="F25" i="28" s="1"/>
  <c r="E25" i="28"/>
  <c r="G25" i="28"/>
  <c r="H25" i="28"/>
  <c r="F26" i="28"/>
  <c r="I26" i="28" s="1"/>
  <c r="J26" i="28"/>
  <c r="F27" i="28"/>
  <c r="I27" i="28" s="1"/>
  <c r="J27" i="28"/>
  <c r="F28" i="28"/>
  <c r="I28" i="28" s="1"/>
  <c r="J28" i="28"/>
  <c r="F29" i="28"/>
  <c r="I29" i="28"/>
  <c r="J29" i="28"/>
  <c r="F30" i="28"/>
  <c r="I30" i="28" s="1"/>
  <c r="J30" i="28"/>
  <c r="F31" i="28"/>
  <c r="I31" i="28"/>
  <c r="J31" i="28"/>
  <c r="F32" i="28"/>
  <c r="I32" i="28" s="1"/>
  <c r="J32" i="28"/>
  <c r="F33" i="28"/>
  <c r="I33" i="28"/>
  <c r="J33" i="28"/>
  <c r="F34" i="28"/>
  <c r="I34" i="28" s="1"/>
  <c r="J34" i="28"/>
  <c r="D35" i="28"/>
  <c r="E35" i="28"/>
  <c r="F35" i="28" s="1"/>
  <c r="I35" i="28" s="1"/>
  <c r="G35" i="28"/>
  <c r="F36" i="28"/>
  <c r="I36" i="28" s="1"/>
  <c r="J36" i="28"/>
  <c r="F37" i="28"/>
  <c r="I37" i="28"/>
  <c r="J37" i="28"/>
  <c r="F38" i="28"/>
  <c r="I38" i="28" s="1"/>
  <c r="J38" i="28"/>
  <c r="F39" i="28"/>
  <c r="I39" i="28"/>
  <c r="J39" i="28"/>
  <c r="F40" i="28"/>
  <c r="I40" i="28" s="1"/>
  <c r="J40" i="28"/>
  <c r="D41" i="28"/>
  <c r="F41" i="28"/>
  <c r="I41" i="28" s="1"/>
  <c r="G41" i="28"/>
  <c r="H41" i="28"/>
  <c r="J41" i="28" s="1"/>
  <c r="F42" i="28"/>
  <c r="I42" i="28"/>
  <c r="J42" i="28"/>
  <c r="D46" i="28"/>
  <c r="D24" i="28" s="1"/>
  <c r="G46" i="28"/>
  <c r="H46" i="28"/>
  <c r="F47" i="28"/>
  <c r="I47" i="28" s="1"/>
  <c r="J47" i="28"/>
  <c r="F48" i="28"/>
  <c r="I48" i="28"/>
  <c r="J48" i="28"/>
  <c r="F49" i="28"/>
  <c r="I49" i="28" s="1"/>
  <c r="J49" i="28"/>
  <c r="F50" i="28"/>
  <c r="I50" i="28" s="1"/>
  <c r="J50" i="28"/>
  <c r="D51" i="28"/>
  <c r="F51" i="28" s="1"/>
  <c r="I51" i="28" s="1"/>
  <c r="G51" i="28"/>
  <c r="J51" i="28" s="1"/>
  <c r="H51" i="28"/>
  <c r="F52" i="28"/>
  <c r="I52" i="28" s="1"/>
  <c r="J52" i="28"/>
  <c r="I53" i="28"/>
  <c r="J53" i="28"/>
  <c r="D54" i="28"/>
  <c r="F54" i="28"/>
  <c r="G54" i="28"/>
  <c r="I54" i="28" s="1"/>
  <c r="H54" i="28"/>
  <c r="J54" i="28"/>
  <c r="F55" i="28"/>
  <c r="I55" i="28"/>
  <c r="J55" i="28"/>
  <c r="I56" i="28"/>
  <c r="J56" i="28"/>
  <c r="D57" i="28"/>
  <c r="F57" i="28" s="1"/>
  <c r="G57" i="28"/>
  <c r="H57" i="28"/>
  <c r="F58" i="28"/>
  <c r="I58" i="28" s="1"/>
  <c r="J58" i="28"/>
  <c r="F59" i="28"/>
  <c r="I59" i="28"/>
  <c r="J59" i="28"/>
  <c r="F60" i="28"/>
  <c r="I60" i="28" s="1"/>
  <c r="J60" i="28"/>
  <c r="D61" i="28"/>
  <c r="F61" i="28"/>
  <c r="I61" i="28" s="1"/>
  <c r="G61" i="28"/>
  <c r="H61" i="28"/>
  <c r="J61" i="28" s="1"/>
  <c r="F62" i="28"/>
  <c r="I62" i="28"/>
  <c r="J62" i="28"/>
  <c r="F63" i="28"/>
  <c r="I63" i="28" s="1"/>
  <c r="J63" i="28"/>
  <c r="F64" i="28"/>
  <c r="I64" i="28"/>
  <c r="J64" i="28"/>
  <c r="D65" i="28"/>
  <c r="E65" i="28"/>
  <c r="G65" i="28"/>
  <c r="H65" i="28"/>
  <c r="F66" i="28"/>
  <c r="I66" i="28"/>
  <c r="J66" i="28"/>
  <c r="F67" i="28"/>
  <c r="I67" i="28" s="1"/>
  <c r="J67" i="28"/>
  <c r="F68" i="28"/>
  <c r="I68" i="28"/>
  <c r="J68" i="28"/>
  <c r="F69" i="28"/>
  <c r="I69" i="28" s="1"/>
  <c r="J69" i="28"/>
  <c r="F70" i="28"/>
  <c r="I70" i="28" s="1"/>
  <c r="J70" i="28"/>
  <c r="F71" i="28"/>
  <c r="I71" i="28" s="1"/>
  <c r="J71" i="28"/>
  <c r="F72" i="28"/>
  <c r="I72" i="28" s="1"/>
  <c r="J72" i="28"/>
  <c r="F73" i="28"/>
  <c r="I73" i="28" s="1"/>
  <c r="J73" i="28"/>
  <c r="F74" i="28"/>
  <c r="I74" i="28" s="1"/>
  <c r="J74" i="28"/>
  <c r="F75" i="28"/>
  <c r="I75" i="28" s="1"/>
  <c r="J75" i="28"/>
  <c r="F76" i="28"/>
  <c r="I76" i="28"/>
  <c r="J76" i="28"/>
  <c r="F77" i="28"/>
  <c r="I77" i="28" s="1"/>
  <c r="J77" i="28"/>
  <c r="F79" i="28"/>
  <c r="I79" i="28" s="1"/>
  <c r="J79" i="28"/>
  <c r="F80" i="28"/>
  <c r="I80" i="28" s="1"/>
  <c r="J80" i="28"/>
  <c r="F81" i="28"/>
  <c r="I81" i="28"/>
  <c r="J81" i="28"/>
  <c r="F82" i="28"/>
  <c r="I82" i="28" s="1"/>
  <c r="J82" i="28"/>
  <c r="D83" i="28"/>
  <c r="E83" i="28"/>
  <c r="G83" i="28"/>
  <c r="J83" i="28" s="1"/>
  <c r="H83" i="28"/>
  <c r="F84" i="28"/>
  <c r="J84" i="28"/>
  <c r="F85" i="28"/>
  <c r="I85" i="28"/>
  <c r="J85" i="28"/>
  <c r="D86" i="28"/>
  <c r="F86" i="28" s="1"/>
  <c r="I86" i="28" s="1"/>
  <c r="E86" i="28"/>
  <c r="G86" i="28"/>
  <c r="H86" i="28"/>
  <c r="J86" i="28" s="1"/>
  <c r="F87" i="28"/>
  <c r="I87" i="28"/>
  <c r="J87" i="28"/>
  <c r="F88" i="28"/>
  <c r="I88" i="28" s="1"/>
  <c r="J88" i="28"/>
  <c r="F89" i="28"/>
  <c r="I89" i="28"/>
  <c r="J89" i="28"/>
  <c r="F90" i="28"/>
  <c r="I90" i="28" s="1"/>
  <c r="J90" i="28"/>
  <c r="F91" i="28"/>
  <c r="I91" i="28"/>
  <c r="J91" i="28"/>
  <c r="F92" i="28"/>
  <c r="I92" i="28" s="1"/>
  <c r="J92" i="28"/>
  <c r="I93" i="28"/>
  <c r="J93" i="28"/>
  <c r="D94" i="28"/>
  <c r="E94" i="28"/>
  <c r="F94" i="28" s="1"/>
  <c r="I94" i="28" s="1"/>
  <c r="G94" i="28"/>
  <c r="J94" i="28" s="1"/>
  <c r="H94" i="28"/>
  <c r="F95" i="28"/>
  <c r="I95" i="28" s="1"/>
  <c r="J95" i="28"/>
  <c r="F96" i="28"/>
  <c r="I96" i="28"/>
  <c r="J96" i="28"/>
  <c r="F97" i="28"/>
  <c r="I97" i="28" s="1"/>
  <c r="J97" i="28"/>
  <c r="D99" i="28"/>
  <c r="D98" i="28" s="1"/>
  <c r="H98" i="28"/>
  <c r="F100" i="28"/>
  <c r="I100" i="28"/>
  <c r="J100" i="28"/>
  <c r="F101" i="28"/>
  <c r="I101" i="28" s="1"/>
  <c r="J101" i="28"/>
  <c r="D102" i="28"/>
  <c r="E102" i="28"/>
  <c r="F102" i="28" s="1"/>
  <c r="G102" i="28"/>
  <c r="G99" i="28" s="1"/>
  <c r="F103" i="28"/>
  <c r="F104" i="28"/>
  <c r="I104" i="28" s="1"/>
  <c r="J104" i="28"/>
  <c r="F105" i="28"/>
  <c r="I105" i="28"/>
  <c r="J105" i="28"/>
  <c r="F106" i="28"/>
  <c r="I106" i="28" s="1"/>
  <c r="J106" i="28"/>
  <c r="D107" i="28"/>
  <c r="E107" i="28"/>
  <c r="F107" i="28" s="1"/>
  <c r="I107" i="28" s="1"/>
  <c r="G107" i="28"/>
  <c r="J107" i="28" s="1"/>
  <c r="H107" i="28"/>
  <c r="F108" i="28"/>
  <c r="I108" i="28" s="1"/>
  <c r="J108" i="28"/>
  <c r="F109" i="28"/>
  <c r="I109" i="28"/>
  <c r="J109" i="28"/>
  <c r="F110" i="28"/>
  <c r="I110" i="28" s="1"/>
  <c r="J110" i="28"/>
  <c r="D111" i="28"/>
  <c r="E111" i="28"/>
  <c r="F111" i="28" s="1"/>
  <c r="I111" i="28" s="1"/>
  <c r="G111" i="28"/>
  <c r="J111" i="28" s="1"/>
  <c r="H111" i="28"/>
  <c r="F112" i="28"/>
  <c r="I112" i="28" s="1"/>
  <c r="J112" i="28"/>
  <c r="F113" i="28"/>
  <c r="I113" i="28"/>
  <c r="J113" i="28"/>
  <c r="F114" i="28"/>
  <c r="I114" i="28" s="1"/>
  <c r="J114" i="28"/>
  <c r="F115" i="28"/>
  <c r="I115" i="28"/>
  <c r="J115" i="28"/>
  <c r="F116" i="28"/>
  <c r="I116" i="28" s="1"/>
  <c r="J116" i="28"/>
  <c r="F117" i="28"/>
  <c r="I117" i="28"/>
  <c r="J117" i="28"/>
  <c r="F118" i="28"/>
  <c r="I118" i="28" s="1"/>
  <c r="J118" i="28"/>
  <c r="D119" i="28"/>
  <c r="E119" i="28"/>
  <c r="F119" i="28" s="1"/>
  <c r="I119" i="28" s="1"/>
  <c r="G119" i="28"/>
  <c r="J119" i="28" s="1"/>
  <c r="H119" i="28"/>
  <c r="F120" i="28"/>
  <c r="I120" i="28" s="1"/>
  <c r="J120" i="28"/>
  <c r="F121" i="28"/>
  <c r="I121" i="28"/>
  <c r="J121" i="28"/>
  <c r="F122" i="28"/>
  <c r="I122" i="28" s="1"/>
  <c r="J122" i="28"/>
  <c r="F123" i="28"/>
  <c r="I123" i="28"/>
  <c r="J123" i="28"/>
  <c r="J124" i="27"/>
  <c r="I124" i="27"/>
  <c r="F124" i="27"/>
  <c r="J123" i="27"/>
  <c r="I123" i="27"/>
  <c r="F123" i="27"/>
  <c r="J122" i="27"/>
  <c r="F122" i="27"/>
  <c r="I122" i="27" s="1"/>
  <c r="J121" i="27"/>
  <c r="F121" i="27"/>
  <c r="I121" i="27" s="1"/>
  <c r="J120" i="27"/>
  <c r="H120" i="27"/>
  <c r="G120" i="27"/>
  <c r="F120" i="27"/>
  <c r="E120" i="27"/>
  <c r="D120" i="27"/>
  <c r="J119" i="27"/>
  <c r="I119" i="27"/>
  <c r="F119" i="27"/>
  <c r="J118" i="27"/>
  <c r="F118" i="27"/>
  <c r="I118" i="27" s="1"/>
  <c r="J117" i="27"/>
  <c r="F117" i="27"/>
  <c r="I117" i="27" s="1"/>
  <c r="J116" i="27"/>
  <c r="I116" i="27"/>
  <c r="F116" i="27"/>
  <c r="J115" i="27"/>
  <c r="I115" i="27"/>
  <c r="F115" i="27"/>
  <c r="J114" i="27"/>
  <c r="F114" i="27"/>
  <c r="I114" i="27" s="1"/>
  <c r="J113" i="27"/>
  <c r="F113" i="27"/>
  <c r="I113" i="27" s="1"/>
  <c r="J112" i="27"/>
  <c r="H112" i="27"/>
  <c r="G112" i="27"/>
  <c r="I112" i="27" s="1"/>
  <c r="F112" i="27"/>
  <c r="E112" i="27"/>
  <c r="D112" i="27"/>
  <c r="J111" i="27"/>
  <c r="I111" i="27"/>
  <c r="F111" i="27"/>
  <c r="J110" i="27"/>
  <c r="F110" i="27"/>
  <c r="I110" i="27" s="1"/>
  <c r="J109" i="27"/>
  <c r="F109" i="27"/>
  <c r="I109" i="27" s="1"/>
  <c r="J108" i="27"/>
  <c r="H108" i="27"/>
  <c r="G108" i="27"/>
  <c r="F108" i="27"/>
  <c r="E108" i="27"/>
  <c r="D108" i="27"/>
  <c r="J107" i="27"/>
  <c r="I107" i="27"/>
  <c r="F107" i="27"/>
  <c r="J106" i="27"/>
  <c r="F106" i="27"/>
  <c r="I106" i="27" s="1"/>
  <c r="J105" i="27"/>
  <c r="F105" i="27"/>
  <c r="I105" i="27" s="1"/>
  <c r="F104" i="27"/>
  <c r="J103" i="27"/>
  <c r="E103" i="27"/>
  <c r="D103" i="27"/>
  <c r="D100" i="27" s="1"/>
  <c r="D99" i="27" s="1"/>
  <c r="J102" i="27"/>
  <c r="F102" i="27"/>
  <c r="I102" i="27" s="1"/>
  <c r="J101" i="27"/>
  <c r="F101" i="27"/>
  <c r="I101" i="27" s="1"/>
  <c r="J100" i="27"/>
  <c r="H100" i="27"/>
  <c r="G100" i="27"/>
  <c r="H99" i="27"/>
  <c r="J98" i="27"/>
  <c r="F98" i="27"/>
  <c r="I98" i="27" s="1"/>
  <c r="J97" i="27"/>
  <c r="F97" i="27"/>
  <c r="I97" i="27" s="1"/>
  <c r="J96" i="27"/>
  <c r="I96" i="27"/>
  <c r="F96" i="27"/>
  <c r="J95" i="27"/>
  <c r="I95" i="27"/>
  <c r="H95" i="27"/>
  <c r="G95" i="27"/>
  <c r="E95" i="27"/>
  <c r="F95" i="27" s="1"/>
  <c r="D95" i="27"/>
  <c r="J94" i="27"/>
  <c r="I94" i="27"/>
  <c r="J93" i="27"/>
  <c r="I93" i="27"/>
  <c r="F93" i="27"/>
  <c r="J92" i="27"/>
  <c r="I92" i="27"/>
  <c r="F92" i="27"/>
  <c r="J91" i="27"/>
  <c r="F91" i="27"/>
  <c r="I91" i="27" s="1"/>
  <c r="J90" i="27"/>
  <c r="F90" i="27"/>
  <c r="I90" i="27" s="1"/>
  <c r="J89" i="27"/>
  <c r="I89" i="27"/>
  <c r="F89" i="27"/>
  <c r="F88" i="27"/>
  <c r="J87" i="27"/>
  <c r="I87" i="27"/>
  <c r="F87" i="27"/>
  <c r="J86" i="27"/>
  <c r="I86" i="27"/>
  <c r="H86" i="27"/>
  <c r="H83" i="27" s="1"/>
  <c r="G86" i="27"/>
  <c r="F86" i="27"/>
  <c r="E86" i="27"/>
  <c r="D86" i="27"/>
  <c r="J85" i="27"/>
  <c r="F85" i="27"/>
  <c r="J84" i="27"/>
  <c r="F84" i="27"/>
  <c r="I84" i="27" s="1"/>
  <c r="J83" i="27"/>
  <c r="E83" i="27"/>
  <c r="D83" i="27"/>
  <c r="J82" i="27"/>
  <c r="F82" i="27"/>
  <c r="I82" i="27" s="1"/>
  <c r="J81" i="27"/>
  <c r="F81" i="27"/>
  <c r="I81" i="27" s="1"/>
  <c r="J80" i="27"/>
  <c r="I80" i="27"/>
  <c r="F80" i="27"/>
  <c r="J79" i="27"/>
  <c r="I79" i="27"/>
  <c r="F79" i="27"/>
  <c r="J78" i="27"/>
  <c r="F78" i="27"/>
  <c r="I78" i="27" s="1"/>
  <c r="J76" i="27"/>
  <c r="F76" i="27"/>
  <c r="I76" i="27" s="1"/>
  <c r="J75" i="27"/>
  <c r="I75" i="27"/>
  <c r="F75" i="27"/>
  <c r="J74" i="27"/>
  <c r="I74" i="27"/>
  <c r="F74" i="27"/>
  <c r="J73" i="27"/>
  <c r="F73" i="27"/>
  <c r="I73" i="27" s="1"/>
  <c r="J72" i="27"/>
  <c r="F72" i="27"/>
  <c r="I72" i="27" s="1"/>
  <c r="J71" i="27"/>
  <c r="I71" i="27"/>
  <c r="F71" i="27"/>
  <c r="J70" i="27"/>
  <c r="I70" i="27"/>
  <c r="F70" i="27"/>
  <c r="J69" i="27"/>
  <c r="F69" i="27"/>
  <c r="I69" i="27" s="1"/>
  <c r="J68" i="27"/>
  <c r="F68" i="27"/>
  <c r="I68" i="27" s="1"/>
  <c r="J67" i="27"/>
  <c r="I67" i="27"/>
  <c r="F67" i="27"/>
  <c r="J66" i="27"/>
  <c r="I66" i="27"/>
  <c r="F66" i="27"/>
  <c r="H65" i="27"/>
  <c r="G65" i="27"/>
  <c r="J65" i="27" s="1"/>
  <c r="E65" i="27"/>
  <c r="D65" i="27"/>
  <c r="F65" i="27" s="1"/>
  <c r="I65" i="27" s="1"/>
  <c r="J64" i="27"/>
  <c r="F64" i="27"/>
  <c r="I64" i="27" s="1"/>
  <c r="J63" i="27"/>
  <c r="I63" i="27"/>
  <c r="F63" i="27"/>
  <c r="J62" i="27"/>
  <c r="I62" i="27"/>
  <c r="F62" i="27"/>
  <c r="H61" i="27"/>
  <c r="G61" i="27"/>
  <c r="J61" i="27" s="1"/>
  <c r="D61" i="27"/>
  <c r="F61" i="27" s="1"/>
  <c r="I61" i="27" s="1"/>
  <c r="J60" i="27"/>
  <c r="I60" i="27"/>
  <c r="F60" i="27"/>
  <c r="J59" i="27"/>
  <c r="I59" i="27"/>
  <c r="F59" i="27"/>
  <c r="J58" i="27"/>
  <c r="F58" i="27"/>
  <c r="I58" i="27" s="1"/>
  <c r="H57" i="27"/>
  <c r="G57" i="27"/>
  <c r="F57" i="27"/>
  <c r="D57" i="27"/>
  <c r="J56" i="27"/>
  <c r="I56" i="27"/>
  <c r="J55" i="27"/>
  <c r="F55" i="27"/>
  <c r="I55" i="27" s="1"/>
  <c r="J54" i="27"/>
  <c r="H54" i="27"/>
  <c r="G54" i="27"/>
  <c r="F54" i="27"/>
  <c r="D54" i="27"/>
  <c r="J53" i="27"/>
  <c r="I53" i="27"/>
  <c r="J52" i="27"/>
  <c r="I52" i="27"/>
  <c r="F52" i="27"/>
  <c r="J51" i="27"/>
  <c r="I51" i="27"/>
  <c r="H51" i="27"/>
  <c r="G51" i="27"/>
  <c r="D51" i="27"/>
  <c r="F51" i="27" s="1"/>
  <c r="J50" i="27"/>
  <c r="F50" i="27"/>
  <c r="I50" i="27" s="1"/>
  <c r="J49" i="27"/>
  <c r="I49" i="27"/>
  <c r="F49" i="27"/>
  <c r="J48" i="27"/>
  <c r="I48" i="27"/>
  <c r="F48" i="27"/>
  <c r="J47" i="27"/>
  <c r="F47" i="27"/>
  <c r="I47" i="27" s="1"/>
  <c r="H46" i="27"/>
  <c r="G46" i="27"/>
  <c r="F46" i="27"/>
  <c r="D46" i="27"/>
  <c r="J42" i="27"/>
  <c r="I42" i="27"/>
  <c r="F42" i="27"/>
  <c r="H41" i="27"/>
  <c r="H35" i="27" s="1"/>
  <c r="G41" i="27"/>
  <c r="D41" i="27"/>
  <c r="F41" i="27" s="1"/>
  <c r="I41" i="27" s="1"/>
  <c r="J40" i="27"/>
  <c r="I40" i="27"/>
  <c r="F40" i="27"/>
  <c r="J39" i="27"/>
  <c r="I39" i="27"/>
  <c r="F39" i="27"/>
  <c r="J38" i="27"/>
  <c r="F38" i="27"/>
  <c r="I38" i="27" s="1"/>
  <c r="J37" i="27"/>
  <c r="F37" i="27"/>
  <c r="I37" i="27" s="1"/>
  <c r="J36" i="27"/>
  <c r="I36" i="27"/>
  <c r="F36" i="27"/>
  <c r="E35" i="27"/>
  <c r="D35" i="27"/>
  <c r="J34" i="27"/>
  <c r="F34" i="27"/>
  <c r="I34" i="27" s="1"/>
  <c r="J33" i="27"/>
  <c r="F33" i="27"/>
  <c r="I33" i="27" s="1"/>
  <c r="J32" i="27"/>
  <c r="I32" i="27"/>
  <c r="F32" i="27"/>
  <c r="J31" i="27"/>
  <c r="I31" i="27"/>
  <c r="F31" i="27"/>
  <c r="J30" i="27"/>
  <c r="F30" i="27"/>
  <c r="I30" i="27" s="1"/>
  <c r="J29" i="27"/>
  <c r="F29" i="27"/>
  <c r="I29" i="27" s="1"/>
  <c r="J28" i="27"/>
  <c r="I28" i="27"/>
  <c r="F28" i="27"/>
  <c r="J27" i="27"/>
  <c r="I27" i="27"/>
  <c r="F27" i="27"/>
  <c r="J26" i="27"/>
  <c r="F26" i="27"/>
  <c r="I26" i="27" s="1"/>
  <c r="H25" i="27"/>
  <c r="H24" i="27" s="1"/>
  <c r="G25" i="27"/>
  <c r="E25" i="27"/>
  <c r="D25" i="27"/>
  <c r="J23" i="27"/>
  <c r="I23" i="27"/>
  <c r="F23" i="27"/>
  <c r="H22" i="27"/>
  <c r="H19" i="27" s="1"/>
  <c r="H18" i="27" s="1"/>
  <c r="H17" i="27" s="1"/>
  <c r="H125" i="27" s="1"/>
  <c r="G22" i="27"/>
  <c r="J22" i="27" s="1"/>
  <c r="E22" i="27"/>
  <c r="D22" i="27"/>
  <c r="J21" i="27"/>
  <c r="F21" i="27"/>
  <c r="I21" i="27" s="1"/>
  <c r="J20" i="27"/>
  <c r="H20" i="27"/>
  <c r="G20" i="27"/>
  <c r="F20" i="27"/>
  <c r="E20" i="27"/>
  <c r="D20" i="27"/>
  <c r="E19" i="27"/>
  <c r="J129" i="26"/>
  <c r="F129" i="26"/>
  <c r="I129" i="26" s="1"/>
  <c r="J128" i="26"/>
  <c r="I128" i="26"/>
  <c r="F128" i="26"/>
  <c r="J127" i="26"/>
  <c r="F127" i="26"/>
  <c r="I127" i="26" s="1"/>
  <c r="J126" i="26"/>
  <c r="F126" i="26"/>
  <c r="I126" i="26" s="1"/>
  <c r="H125" i="26"/>
  <c r="G125" i="26"/>
  <c r="J125" i="26" s="1"/>
  <c r="E125" i="26"/>
  <c r="D125" i="26"/>
  <c r="F125" i="26" s="1"/>
  <c r="J124" i="26"/>
  <c r="I124" i="26"/>
  <c r="F124" i="26"/>
  <c r="J123" i="26"/>
  <c r="F123" i="26"/>
  <c r="I123" i="26" s="1"/>
  <c r="J122" i="26"/>
  <c r="F122" i="26"/>
  <c r="I122" i="26" s="1"/>
  <c r="J121" i="26"/>
  <c r="F121" i="26"/>
  <c r="I121" i="26" s="1"/>
  <c r="J120" i="26"/>
  <c r="I120" i="26"/>
  <c r="F120" i="26"/>
  <c r="J119" i="26"/>
  <c r="F119" i="26"/>
  <c r="I119" i="26" s="1"/>
  <c r="J118" i="26"/>
  <c r="F118" i="26"/>
  <c r="I118" i="26" s="1"/>
  <c r="H117" i="26"/>
  <c r="G117" i="26"/>
  <c r="J117" i="26" s="1"/>
  <c r="E117" i="26"/>
  <c r="D117" i="26"/>
  <c r="F117" i="26" s="1"/>
  <c r="J116" i="26"/>
  <c r="I116" i="26"/>
  <c r="F116" i="26"/>
  <c r="J115" i="26"/>
  <c r="F115" i="26"/>
  <c r="I115" i="26" s="1"/>
  <c r="J114" i="26"/>
  <c r="F114" i="26"/>
  <c r="I114" i="26" s="1"/>
  <c r="H113" i="26"/>
  <c r="J113" i="26" s="1"/>
  <c r="G113" i="26"/>
  <c r="F113" i="26"/>
  <c r="E113" i="26"/>
  <c r="D113" i="26"/>
  <c r="J112" i="26"/>
  <c r="I112" i="26"/>
  <c r="F112" i="26"/>
  <c r="J111" i="26"/>
  <c r="F111" i="26"/>
  <c r="I111" i="26" s="1"/>
  <c r="J110" i="26"/>
  <c r="I110" i="26"/>
  <c r="F110" i="26"/>
  <c r="F109" i="26"/>
  <c r="F107" i="26" s="1"/>
  <c r="H107" i="26"/>
  <c r="H104" i="26" s="1"/>
  <c r="H103" i="26" s="1"/>
  <c r="G107" i="26"/>
  <c r="E107" i="26"/>
  <c r="E104" i="26" s="1"/>
  <c r="D107" i="26"/>
  <c r="J106" i="26"/>
  <c r="F106" i="26"/>
  <c r="I106" i="26" s="1"/>
  <c r="J105" i="26"/>
  <c r="F105" i="26"/>
  <c r="I105" i="26" s="1"/>
  <c r="D103" i="26"/>
  <c r="J102" i="26"/>
  <c r="I102" i="26"/>
  <c r="F102" i="26"/>
  <c r="J101" i="26"/>
  <c r="F101" i="26"/>
  <c r="I101" i="26" s="1"/>
  <c r="J100" i="26"/>
  <c r="F100" i="26"/>
  <c r="I100" i="26" s="1"/>
  <c r="H99" i="26"/>
  <c r="G99" i="26"/>
  <c r="J99" i="26" s="1"/>
  <c r="E99" i="26"/>
  <c r="D99" i="26"/>
  <c r="F99" i="26" s="1"/>
  <c r="J98" i="26"/>
  <c r="I98" i="26"/>
  <c r="J97" i="26"/>
  <c r="I97" i="26"/>
  <c r="F97" i="26"/>
  <c r="J96" i="26"/>
  <c r="F96" i="26"/>
  <c r="I96" i="26" s="1"/>
  <c r="J95" i="26"/>
  <c r="F95" i="26"/>
  <c r="I95" i="26" s="1"/>
  <c r="J94" i="26"/>
  <c r="F94" i="26"/>
  <c r="I94" i="26" s="1"/>
  <c r="J93" i="26"/>
  <c r="F93" i="26"/>
  <c r="I93" i="26" s="1"/>
  <c r="F92" i="26"/>
  <c r="F90" i="26" s="1"/>
  <c r="J91" i="26"/>
  <c r="I91" i="26"/>
  <c r="F91" i="26"/>
  <c r="H90" i="26"/>
  <c r="G90" i="26"/>
  <c r="J90" i="26" s="1"/>
  <c r="E90" i="26"/>
  <c r="E83" i="26" s="1"/>
  <c r="D90" i="26"/>
  <c r="J88" i="26"/>
  <c r="F88" i="26"/>
  <c r="I88" i="26" s="1"/>
  <c r="J86" i="26"/>
  <c r="F86" i="26"/>
  <c r="I86" i="26" s="1"/>
  <c r="F85" i="26"/>
  <c r="G84" i="26"/>
  <c r="E84" i="26"/>
  <c r="D84" i="26"/>
  <c r="D83" i="26"/>
  <c r="J82" i="26"/>
  <c r="F82" i="26"/>
  <c r="I82" i="26" s="1"/>
  <c r="J81" i="26"/>
  <c r="F81" i="26"/>
  <c r="I81" i="26" s="1"/>
  <c r="J80" i="26"/>
  <c r="I80" i="26"/>
  <c r="F80" i="26"/>
  <c r="J79" i="26"/>
  <c r="F79" i="26"/>
  <c r="I79" i="26" s="1"/>
  <c r="J78" i="26"/>
  <c r="F78" i="26"/>
  <c r="I78" i="26" s="1"/>
  <c r="J77" i="26"/>
  <c r="F77" i="26"/>
  <c r="I77" i="26" s="1"/>
  <c r="J76" i="26"/>
  <c r="F76" i="26"/>
  <c r="I76" i="26" s="1"/>
  <c r="J75" i="26"/>
  <c r="F75" i="26"/>
  <c r="I75" i="26" s="1"/>
  <c r="J74" i="26"/>
  <c r="F74" i="26"/>
  <c r="I74" i="26" s="1"/>
  <c r="J73" i="26"/>
  <c r="F73" i="26"/>
  <c r="I73" i="26" s="1"/>
  <c r="J72" i="26"/>
  <c r="F72" i="26"/>
  <c r="I72" i="26" s="1"/>
  <c r="J71" i="26"/>
  <c r="F71" i="26"/>
  <c r="I71" i="26" s="1"/>
  <c r="J70" i="26"/>
  <c r="F70" i="26"/>
  <c r="I70" i="26" s="1"/>
  <c r="J69" i="26"/>
  <c r="F69" i="26"/>
  <c r="I69" i="26" s="1"/>
  <c r="J68" i="26"/>
  <c r="I68" i="26"/>
  <c r="F68" i="26"/>
  <c r="J67" i="26"/>
  <c r="F67" i="26"/>
  <c r="I67" i="26" s="1"/>
  <c r="H66" i="26"/>
  <c r="G66" i="26"/>
  <c r="E66" i="26"/>
  <c r="D66" i="26"/>
  <c r="J65" i="26"/>
  <c r="F65" i="26"/>
  <c r="I65" i="26" s="1"/>
  <c r="J64" i="26"/>
  <c r="F64" i="26"/>
  <c r="I64" i="26" s="1"/>
  <c r="J63" i="26"/>
  <c r="F63" i="26"/>
  <c r="I63" i="26" s="1"/>
  <c r="H62" i="26"/>
  <c r="G62" i="26"/>
  <c r="D62" i="26"/>
  <c r="F62" i="26" s="1"/>
  <c r="J61" i="26"/>
  <c r="F61" i="26"/>
  <c r="I61" i="26" s="1"/>
  <c r="J60" i="26"/>
  <c r="F60" i="26"/>
  <c r="I60" i="26" s="1"/>
  <c r="J59" i="26"/>
  <c r="I59" i="26"/>
  <c r="F59" i="26"/>
  <c r="J58" i="26"/>
  <c r="H58" i="26"/>
  <c r="G58" i="26"/>
  <c r="D58" i="26"/>
  <c r="F58" i="26" s="1"/>
  <c r="J57" i="26"/>
  <c r="I57" i="26"/>
  <c r="J56" i="26"/>
  <c r="F56" i="26"/>
  <c r="I56" i="26" s="1"/>
  <c r="H55" i="26"/>
  <c r="G55" i="26"/>
  <c r="D55" i="26"/>
  <c r="J54" i="26"/>
  <c r="I54" i="26"/>
  <c r="J53" i="26"/>
  <c r="F53" i="26"/>
  <c r="I53" i="26" s="1"/>
  <c r="H52" i="26"/>
  <c r="J52" i="26" s="1"/>
  <c r="G52" i="26"/>
  <c r="D52" i="26"/>
  <c r="F52" i="26" s="1"/>
  <c r="I52" i="26" s="1"/>
  <c r="J51" i="26"/>
  <c r="F51" i="26"/>
  <c r="I51" i="26" s="1"/>
  <c r="J50" i="26"/>
  <c r="F50" i="26"/>
  <c r="I50" i="26" s="1"/>
  <c r="J49" i="26"/>
  <c r="F49" i="26"/>
  <c r="I49" i="26" s="1"/>
  <c r="J48" i="26"/>
  <c r="I48" i="26"/>
  <c r="F48" i="26"/>
  <c r="H47" i="26"/>
  <c r="G47" i="26"/>
  <c r="J47" i="26" s="1"/>
  <c r="E47" i="26"/>
  <c r="D47" i="26"/>
  <c r="F47" i="26" s="1"/>
  <c r="J43" i="26"/>
  <c r="F43" i="26"/>
  <c r="I43" i="26" s="1"/>
  <c r="H42" i="26"/>
  <c r="H36" i="26" s="1"/>
  <c r="H24" i="26" s="1"/>
  <c r="G42" i="26"/>
  <c r="F42" i="26"/>
  <c r="D42" i="26"/>
  <c r="J41" i="26"/>
  <c r="F41" i="26"/>
  <c r="I41" i="26" s="1"/>
  <c r="J40" i="26"/>
  <c r="F40" i="26"/>
  <c r="I40" i="26" s="1"/>
  <c r="J39" i="26"/>
  <c r="F39" i="26"/>
  <c r="I39" i="26" s="1"/>
  <c r="J38" i="26"/>
  <c r="I38" i="26"/>
  <c r="F38" i="26"/>
  <c r="J37" i="26"/>
  <c r="F37" i="26"/>
  <c r="I37" i="26" s="1"/>
  <c r="G36" i="26"/>
  <c r="J36" i="26" s="1"/>
  <c r="E36" i="26"/>
  <c r="F36" i="26" s="1"/>
  <c r="D36" i="26"/>
  <c r="J34" i="26"/>
  <c r="F34" i="26"/>
  <c r="I34" i="26" s="1"/>
  <c r="J33" i="26"/>
  <c r="F33" i="26"/>
  <c r="I33" i="26" s="1"/>
  <c r="J32" i="26"/>
  <c r="F32" i="26"/>
  <c r="I32" i="26" s="1"/>
  <c r="J31" i="26"/>
  <c r="F31" i="26"/>
  <c r="I31" i="26" s="1"/>
  <c r="J30" i="26"/>
  <c r="F30" i="26"/>
  <c r="I30" i="26" s="1"/>
  <c r="J29" i="26"/>
  <c r="F29" i="26"/>
  <c r="I29" i="26" s="1"/>
  <c r="J28" i="26"/>
  <c r="F28" i="26"/>
  <c r="I28" i="26" s="1"/>
  <c r="J27" i="26"/>
  <c r="I27" i="26"/>
  <c r="F27" i="26"/>
  <c r="J26" i="26"/>
  <c r="F26" i="26"/>
  <c r="I26" i="26" s="1"/>
  <c r="H25" i="26"/>
  <c r="G25" i="26"/>
  <c r="E25" i="26"/>
  <c r="D25" i="26"/>
  <c r="F25" i="26" s="1"/>
  <c r="J23" i="26"/>
  <c r="I23" i="26"/>
  <c r="F23" i="26"/>
  <c r="H22" i="26"/>
  <c r="J22" i="26" s="1"/>
  <c r="G22" i="26"/>
  <c r="E22" i="26"/>
  <c r="D22" i="26"/>
  <c r="J21" i="26"/>
  <c r="I21" i="26"/>
  <c r="F21" i="26"/>
  <c r="H20" i="26"/>
  <c r="H19" i="26" s="1"/>
  <c r="G20" i="26"/>
  <c r="F20" i="26"/>
  <c r="E20" i="26"/>
  <c r="D20" i="26"/>
  <c r="D19" i="26" s="1"/>
  <c r="G19" i="26"/>
  <c r="E19" i="26"/>
  <c r="J125" i="25"/>
  <c r="F125" i="25"/>
  <c r="I125" i="25" s="1"/>
  <c r="J124" i="25"/>
  <c r="I124" i="25"/>
  <c r="F124" i="25"/>
  <c r="J123" i="25"/>
  <c r="F123" i="25"/>
  <c r="I123" i="25" s="1"/>
  <c r="J122" i="25"/>
  <c r="F122" i="25"/>
  <c r="I122" i="25" s="1"/>
  <c r="H121" i="25"/>
  <c r="G121" i="25"/>
  <c r="I121" i="25" s="1"/>
  <c r="F121" i="25"/>
  <c r="E121" i="25"/>
  <c r="D121" i="25"/>
  <c r="J120" i="25"/>
  <c r="I120" i="25"/>
  <c r="F120" i="25"/>
  <c r="J119" i="25"/>
  <c r="I119" i="25"/>
  <c r="F119" i="25"/>
  <c r="J118" i="25"/>
  <c r="F118" i="25"/>
  <c r="I118" i="25" s="1"/>
  <c r="J117" i="25"/>
  <c r="F117" i="25"/>
  <c r="I117" i="25" s="1"/>
  <c r="J116" i="25"/>
  <c r="I116" i="25"/>
  <c r="F116" i="25"/>
  <c r="J115" i="25"/>
  <c r="F115" i="25"/>
  <c r="I115" i="25" s="1"/>
  <c r="J114" i="25"/>
  <c r="F114" i="25"/>
  <c r="I114" i="25" s="1"/>
  <c r="H113" i="25"/>
  <c r="G113" i="25"/>
  <c r="I113" i="25" s="1"/>
  <c r="F113" i="25"/>
  <c r="E113" i="25"/>
  <c r="D113" i="25"/>
  <c r="J112" i="25"/>
  <c r="I112" i="25"/>
  <c r="F112" i="25"/>
  <c r="J111" i="25"/>
  <c r="I111" i="25"/>
  <c r="F111" i="25"/>
  <c r="J110" i="25"/>
  <c r="F110" i="25"/>
  <c r="I110" i="25" s="1"/>
  <c r="J109" i="25"/>
  <c r="H109" i="25"/>
  <c r="G109" i="25"/>
  <c r="F109" i="25"/>
  <c r="E109" i="25"/>
  <c r="D109" i="25"/>
  <c r="J108" i="25"/>
  <c r="I108" i="25"/>
  <c r="F108" i="25"/>
  <c r="J107" i="25"/>
  <c r="F107" i="25"/>
  <c r="I107" i="25" s="1"/>
  <c r="J106" i="25"/>
  <c r="F106" i="25"/>
  <c r="I106" i="25" s="1"/>
  <c r="F105" i="25"/>
  <c r="F103" i="25" s="1"/>
  <c r="H103" i="25"/>
  <c r="H100" i="25" s="1"/>
  <c r="H99" i="25" s="1"/>
  <c r="G103" i="25"/>
  <c r="E103" i="25"/>
  <c r="D103" i="25"/>
  <c r="J102" i="25"/>
  <c r="F102" i="25"/>
  <c r="I102" i="25" s="1"/>
  <c r="J101" i="25"/>
  <c r="I101" i="25"/>
  <c r="F101" i="25"/>
  <c r="E100" i="25"/>
  <c r="E99" i="25" s="1"/>
  <c r="D100" i="25"/>
  <c r="F100" i="25" s="1"/>
  <c r="J98" i="25"/>
  <c r="F98" i="25"/>
  <c r="I98" i="25" s="1"/>
  <c r="J97" i="25"/>
  <c r="I97" i="25"/>
  <c r="F97" i="25"/>
  <c r="J96" i="25"/>
  <c r="F96" i="25"/>
  <c r="I96" i="25" s="1"/>
  <c r="H95" i="25"/>
  <c r="G95" i="25"/>
  <c r="E95" i="25"/>
  <c r="D95" i="25"/>
  <c r="F95" i="25" s="1"/>
  <c r="J94" i="25"/>
  <c r="I94" i="25"/>
  <c r="J93" i="25"/>
  <c r="F93" i="25"/>
  <c r="I93" i="25" s="1"/>
  <c r="J92" i="25"/>
  <c r="F92" i="25"/>
  <c r="I92" i="25" s="1"/>
  <c r="J91" i="25"/>
  <c r="F91" i="25"/>
  <c r="I91" i="25" s="1"/>
  <c r="J90" i="25"/>
  <c r="I90" i="25"/>
  <c r="F90" i="25"/>
  <c r="J89" i="25"/>
  <c r="I89" i="25"/>
  <c r="F89" i="25"/>
  <c r="F88" i="25"/>
  <c r="J87" i="25"/>
  <c r="I87" i="25"/>
  <c r="F87" i="25"/>
  <c r="G86" i="25"/>
  <c r="F86" i="25"/>
  <c r="E86" i="25"/>
  <c r="D86" i="25"/>
  <c r="J85" i="25"/>
  <c r="I85" i="25"/>
  <c r="F85" i="25"/>
  <c r="J84" i="25"/>
  <c r="F84" i="25"/>
  <c r="I84" i="25" s="1"/>
  <c r="H83" i="25"/>
  <c r="E83" i="25"/>
  <c r="D83" i="25"/>
  <c r="J82" i="25"/>
  <c r="F82" i="25"/>
  <c r="I82" i="25" s="1"/>
  <c r="J81" i="25"/>
  <c r="F81" i="25"/>
  <c r="I81" i="25" s="1"/>
  <c r="J80" i="25"/>
  <c r="F80" i="25"/>
  <c r="I80" i="25" s="1"/>
  <c r="J79" i="25"/>
  <c r="F79" i="25"/>
  <c r="I79" i="25" s="1"/>
  <c r="J78" i="25"/>
  <c r="F78" i="25"/>
  <c r="I78" i="25" s="1"/>
  <c r="J77" i="25"/>
  <c r="I77" i="25"/>
  <c r="F77" i="25"/>
  <c r="J76" i="25"/>
  <c r="I76" i="25"/>
  <c r="F76" i="25"/>
  <c r="J75" i="25"/>
  <c r="F75" i="25"/>
  <c r="I75" i="25" s="1"/>
  <c r="J74" i="25"/>
  <c r="F74" i="25"/>
  <c r="I74" i="25" s="1"/>
  <c r="J73" i="25"/>
  <c r="F73" i="25"/>
  <c r="I73" i="25" s="1"/>
  <c r="J72" i="25"/>
  <c r="F72" i="25"/>
  <c r="I72" i="25" s="1"/>
  <c r="J71" i="25"/>
  <c r="F71" i="25"/>
  <c r="I71" i="25" s="1"/>
  <c r="J70" i="25"/>
  <c r="F70" i="25"/>
  <c r="I70" i="25" s="1"/>
  <c r="J69" i="25"/>
  <c r="I69" i="25"/>
  <c r="F69" i="25"/>
  <c r="J68" i="25"/>
  <c r="I68" i="25"/>
  <c r="F68" i="25"/>
  <c r="J67" i="25"/>
  <c r="F67" i="25"/>
  <c r="I67" i="25" s="1"/>
  <c r="H66" i="25"/>
  <c r="G66" i="25"/>
  <c r="J66" i="25" s="1"/>
  <c r="E66" i="25"/>
  <c r="F66" i="25" s="1"/>
  <c r="D66" i="25"/>
  <c r="J65" i="25"/>
  <c r="I65" i="25"/>
  <c r="F65" i="25"/>
  <c r="J64" i="25"/>
  <c r="F64" i="25"/>
  <c r="I64" i="25" s="1"/>
  <c r="J63" i="25"/>
  <c r="F63" i="25"/>
  <c r="I63" i="25" s="1"/>
  <c r="H62" i="25"/>
  <c r="G62" i="25"/>
  <c r="I62" i="25" s="1"/>
  <c r="F62" i="25"/>
  <c r="D62" i="25"/>
  <c r="J61" i="25"/>
  <c r="I61" i="25"/>
  <c r="F61" i="25"/>
  <c r="J60" i="25"/>
  <c r="F60" i="25"/>
  <c r="I60" i="25" s="1"/>
  <c r="J59" i="25"/>
  <c r="F59" i="25"/>
  <c r="I59" i="25" s="1"/>
  <c r="J58" i="25"/>
  <c r="H58" i="25"/>
  <c r="G58" i="25"/>
  <c r="D58" i="25"/>
  <c r="F58" i="25" s="1"/>
  <c r="I58" i="25" s="1"/>
  <c r="J57" i="25"/>
  <c r="I57" i="25"/>
  <c r="J56" i="25"/>
  <c r="I56" i="25"/>
  <c r="F56" i="25"/>
  <c r="H55" i="25"/>
  <c r="J55" i="25" s="1"/>
  <c r="G55" i="25"/>
  <c r="D55" i="25"/>
  <c r="F55" i="25" s="1"/>
  <c r="I55" i="25" s="1"/>
  <c r="J54" i="25"/>
  <c r="I54" i="25"/>
  <c r="J53" i="25"/>
  <c r="I53" i="25"/>
  <c r="F53" i="25"/>
  <c r="H52" i="25"/>
  <c r="G52" i="25"/>
  <c r="D52" i="25"/>
  <c r="F52" i="25" s="1"/>
  <c r="J51" i="25"/>
  <c r="I51" i="25"/>
  <c r="F51" i="25"/>
  <c r="J50" i="25"/>
  <c r="F50" i="25"/>
  <c r="I50" i="25" s="1"/>
  <c r="J49" i="25"/>
  <c r="F49" i="25"/>
  <c r="I49" i="25" s="1"/>
  <c r="J48" i="25"/>
  <c r="F48" i="25"/>
  <c r="I48" i="25" s="1"/>
  <c r="J47" i="25"/>
  <c r="H47" i="25"/>
  <c r="G47" i="25"/>
  <c r="E47" i="25"/>
  <c r="F47" i="25" s="1"/>
  <c r="I47" i="25" s="1"/>
  <c r="D47" i="25"/>
  <c r="J43" i="25"/>
  <c r="F43" i="25"/>
  <c r="I43" i="25" s="1"/>
  <c r="H42" i="25"/>
  <c r="G42" i="25"/>
  <c r="D42" i="25"/>
  <c r="F42" i="25" s="1"/>
  <c r="J41" i="25"/>
  <c r="I41" i="25"/>
  <c r="F41" i="25"/>
  <c r="J40" i="25"/>
  <c r="I40" i="25"/>
  <c r="F40" i="25"/>
  <c r="J39" i="25"/>
  <c r="F39" i="25"/>
  <c r="I39" i="25" s="1"/>
  <c r="J38" i="25"/>
  <c r="F38" i="25"/>
  <c r="I38" i="25" s="1"/>
  <c r="J37" i="25"/>
  <c r="I37" i="25"/>
  <c r="F37" i="25"/>
  <c r="H36" i="25"/>
  <c r="E36" i="25"/>
  <c r="D36" i="25"/>
  <c r="F36" i="25" s="1"/>
  <c r="J34" i="25"/>
  <c r="F34" i="25"/>
  <c r="I34" i="25" s="1"/>
  <c r="J33" i="25"/>
  <c r="F33" i="25"/>
  <c r="I33" i="25" s="1"/>
  <c r="J32" i="25"/>
  <c r="I32" i="25"/>
  <c r="F32" i="25"/>
  <c r="J31" i="25"/>
  <c r="F31" i="25"/>
  <c r="I31" i="25" s="1"/>
  <c r="J30" i="25"/>
  <c r="F30" i="25"/>
  <c r="I30" i="25" s="1"/>
  <c r="J29" i="25"/>
  <c r="F29" i="25"/>
  <c r="I29" i="25" s="1"/>
  <c r="J28" i="25"/>
  <c r="I28" i="25"/>
  <c r="F28" i="25"/>
  <c r="J27" i="25"/>
  <c r="F27" i="25"/>
  <c r="I27" i="25" s="1"/>
  <c r="J26" i="25"/>
  <c r="F26" i="25"/>
  <c r="I26" i="25" s="1"/>
  <c r="J25" i="25"/>
  <c r="H25" i="25"/>
  <c r="H24" i="25" s="1"/>
  <c r="G25" i="25"/>
  <c r="F25" i="25"/>
  <c r="E25" i="25"/>
  <c r="D25" i="25"/>
  <c r="D24" i="25" s="1"/>
  <c r="E24" i="25"/>
  <c r="E18" i="25" s="1"/>
  <c r="E17" i="25" s="1"/>
  <c r="E126" i="25" s="1"/>
  <c r="J23" i="25"/>
  <c r="F23" i="25"/>
  <c r="I23" i="25" s="1"/>
  <c r="H22" i="25"/>
  <c r="H19" i="25" s="1"/>
  <c r="H18" i="25" s="1"/>
  <c r="G22" i="25"/>
  <c r="E22" i="25"/>
  <c r="D22" i="25"/>
  <c r="F22" i="25" s="1"/>
  <c r="J21" i="25"/>
  <c r="F21" i="25"/>
  <c r="I21" i="25" s="1"/>
  <c r="J20" i="25"/>
  <c r="I20" i="25"/>
  <c r="H20" i="25"/>
  <c r="G20" i="25"/>
  <c r="G19" i="25" s="1"/>
  <c r="F20" i="25"/>
  <c r="E20" i="25"/>
  <c r="D20" i="25"/>
  <c r="E19" i="25"/>
  <c r="D19" i="25"/>
  <c r="F19" i="25" s="1"/>
  <c r="I19" i="25" s="1"/>
  <c r="D18" i="25"/>
  <c r="J126" i="24"/>
  <c r="F126" i="24"/>
  <c r="I126" i="24" s="1"/>
  <c r="J125" i="24"/>
  <c r="F125" i="24"/>
  <c r="I125" i="24" s="1"/>
  <c r="J124" i="24"/>
  <c r="F124" i="24"/>
  <c r="I124" i="24" s="1"/>
  <c r="J123" i="24"/>
  <c r="F123" i="24"/>
  <c r="I123" i="24" s="1"/>
  <c r="H122" i="24"/>
  <c r="G122" i="24"/>
  <c r="J122" i="24" s="1"/>
  <c r="E122" i="24"/>
  <c r="D122" i="24"/>
  <c r="J121" i="24"/>
  <c r="F121" i="24"/>
  <c r="I121" i="24" s="1"/>
  <c r="J120" i="24"/>
  <c r="F120" i="24"/>
  <c r="I120" i="24" s="1"/>
  <c r="J119" i="24"/>
  <c r="F119" i="24"/>
  <c r="I119" i="24" s="1"/>
  <c r="J118" i="24"/>
  <c r="F118" i="24"/>
  <c r="I118" i="24" s="1"/>
  <c r="J117" i="24"/>
  <c r="F117" i="24"/>
  <c r="I117" i="24" s="1"/>
  <c r="J116" i="24"/>
  <c r="F116" i="24"/>
  <c r="I116" i="24" s="1"/>
  <c r="J115" i="24"/>
  <c r="F115" i="24"/>
  <c r="I115" i="24" s="1"/>
  <c r="J114" i="24"/>
  <c r="H114" i="24"/>
  <c r="G114" i="24"/>
  <c r="E114" i="24"/>
  <c r="D114" i="24"/>
  <c r="J113" i="24"/>
  <c r="F113" i="24"/>
  <c r="I113" i="24" s="1"/>
  <c r="J112" i="24"/>
  <c r="F112" i="24"/>
  <c r="I112" i="24" s="1"/>
  <c r="J111" i="24"/>
  <c r="F111" i="24"/>
  <c r="I111" i="24" s="1"/>
  <c r="H110" i="24"/>
  <c r="G110" i="24"/>
  <c r="E110" i="24"/>
  <c r="D110" i="24"/>
  <c r="J109" i="24"/>
  <c r="F109" i="24"/>
  <c r="I109" i="24" s="1"/>
  <c r="J108" i="24"/>
  <c r="F108" i="24"/>
  <c r="I108" i="24" s="1"/>
  <c r="J107" i="24"/>
  <c r="F107" i="24"/>
  <c r="I107" i="24" s="1"/>
  <c r="F106" i="24"/>
  <c r="J105" i="24"/>
  <c r="E105" i="24"/>
  <c r="E102" i="24" s="1"/>
  <c r="D105" i="24"/>
  <c r="D102" i="24" s="1"/>
  <c r="J104" i="24"/>
  <c r="F104" i="24"/>
  <c r="I104" i="24" s="1"/>
  <c r="J103" i="24"/>
  <c r="F103" i="24"/>
  <c r="I103" i="24" s="1"/>
  <c r="H102" i="24"/>
  <c r="G102" i="24"/>
  <c r="J100" i="24"/>
  <c r="F100" i="24"/>
  <c r="I100" i="24" s="1"/>
  <c r="J99" i="24"/>
  <c r="F99" i="24"/>
  <c r="I99" i="24" s="1"/>
  <c r="J98" i="24"/>
  <c r="F98" i="24"/>
  <c r="I98" i="24" s="1"/>
  <c r="H97" i="24"/>
  <c r="G97" i="24"/>
  <c r="E97" i="24"/>
  <c r="D97" i="24"/>
  <c r="J96" i="24"/>
  <c r="I96" i="24"/>
  <c r="J95" i="24"/>
  <c r="F95" i="24"/>
  <c r="I95" i="24" s="1"/>
  <c r="J94" i="24"/>
  <c r="F94" i="24"/>
  <c r="I94" i="24" s="1"/>
  <c r="J93" i="24"/>
  <c r="F93" i="24"/>
  <c r="I93" i="24" s="1"/>
  <c r="J92" i="24"/>
  <c r="F92" i="24"/>
  <c r="I92" i="24" s="1"/>
  <c r="J91" i="24"/>
  <c r="F91" i="24"/>
  <c r="I91" i="24" s="1"/>
  <c r="J90" i="24"/>
  <c r="E90" i="24"/>
  <c r="F90" i="24" s="1"/>
  <c r="I90" i="24" s="1"/>
  <c r="J89" i="24"/>
  <c r="D89" i="24"/>
  <c r="J88" i="24"/>
  <c r="F88" i="24"/>
  <c r="I88" i="24" s="1"/>
  <c r="J85" i="24"/>
  <c r="F85" i="24"/>
  <c r="I85" i="24" s="1"/>
  <c r="H84" i="24"/>
  <c r="G84" i="24"/>
  <c r="E84" i="24"/>
  <c r="D84" i="24"/>
  <c r="J83" i="24"/>
  <c r="F83" i="24"/>
  <c r="I83" i="24" s="1"/>
  <c r="J82" i="24"/>
  <c r="F82" i="24"/>
  <c r="I82" i="24" s="1"/>
  <c r="J81" i="24"/>
  <c r="I81" i="24"/>
  <c r="F81" i="24"/>
  <c r="J80" i="24"/>
  <c r="F80" i="24"/>
  <c r="I80" i="24" s="1"/>
  <c r="J79" i="24"/>
  <c r="F79" i="24"/>
  <c r="I79" i="24" s="1"/>
  <c r="J78" i="24"/>
  <c r="F78" i="24"/>
  <c r="I78" i="24" s="1"/>
  <c r="J77" i="24"/>
  <c r="F77" i="24"/>
  <c r="I77" i="24" s="1"/>
  <c r="J76" i="24"/>
  <c r="F76" i="24"/>
  <c r="I76" i="24" s="1"/>
  <c r="J75" i="24"/>
  <c r="F75" i="24"/>
  <c r="I75" i="24" s="1"/>
  <c r="J74" i="24"/>
  <c r="F74" i="24"/>
  <c r="I74" i="24" s="1"/>
  <c r="J73" i="24"/>
  <c r="I73" i="24"/>
  <c r="F73" i="24"/>
  <c r="J72" i="24"/>
  <c r="F72" i="24"/>
  <c r="I72" i="24" s="1"/>
  <c r="J71" i="24"/>
  <c r="F71" i="24"/>
  <c r="I71" i="24" s="1"/>
  <c r="J70" i="24"/>
  <c r="F70" i="24"/>
  <c r="I70" i="24" s="1"/>
  <c r="J69" i="24"/>
  <c r="F69" i="24"/>
  <c r="I69" i="24" s="1"/>
  <c r="J68" i="24"/>
  <c r="F68" i="24"/>
  <c r="I68" i="24" s="1"/>
  <c r="H67" i="24"/>
  <c r="G67" i="24"/>
  <c r="E67" i="24"/>
  <c r="D67" i="24"/>
  <c r="J66" i="24"/>
  <c r="F66" i="24"/>
  <c r="I66" i="24" s="1"/>
  <c r="J65" i="24"/>
  <c r="F65" i="24"/>
  <c r="I65" i="24" s="1"/>
  <c r="J64" i="24"/>
  <c r="F64" i="24"/>
  <c r="I64" i="24" s="1"/>
  <c r="H63" i="24"/>
  <c r="G63" i="24"/>
  <c r="J63" i="24" s="1"/>
  <c r="D63" i="24"/>
  <c r="F63" i="24" s="1"/>
  <c r="J62" i="24"/>
  <c r="F62" i="24"/>
  <c r="I62" i="24" s="1"/>
  <c r="J61" i="24"/>
  <c r="F61" i="24"/>
  <c r="I61" i="24" s="1"/>
  <c r="J60" i="24"/>
  <c r="F60" i="24"/>
  <c r="I60" i="24" s="1"/>
  <c r="H59" i="24"/>
  <c r="G59" i="24"/>
  <c r="D59" i="24"/>
  <c r="F59" i="24" s="1"/>
  <c r="J58" i="24"/>
  <c r="I58" i="24"/>
  <c r="J57" i="24"/>
  <c r="F57" i="24"/>
  <c r="I57" i="24" s="1"/>
  <c r="H56" i="24"/>
  <c r="G56" i="24"/>
  <c r="D56" i="24"/>
  <c r="F56" i="24" s="1"/>
  <c r="J55" i="24"/>
  <c r="I55" i="24"/>
  <c r="J54" i="24"/>
  <c r="F54" i="24"/>
  <c r="I54" i="24" s="1"/>
  <c r="H53" i="24"/>
  <c r="G53" i="24"/>
  <c r="D53" i="24"/>
  <c r="F53" i="24" s="1"/>
  <c r="J52" i="24"/>
  <c r="F52" i="24"/>
  <c r="I52" i="24" s="1"/>
  <c r="J51" i="24"/>
  <c r="F51" i="24"/>
  <c r="I51" i="24" s="1"/>
  <c r="J50" i="24"/>
  <c r="F50" i="24"/>
  <c r="I50" i="24" s="1"/>
  <c r="J49" i="24"/>
  <c r="F49" i="24"/>
  <c r="I49" i="24" s="1"/>
  <c r="H48" i="24"/>
  <c r="G48" i="24"/>
  <c r="D48" i="24"/>
  <c r="F48" i="24" s="1"/>
  <c r="J47" i="24"/>
  <c r="I47" i="24"/>
  <c r="J46" i="24"/>
  <c r="I46" i="24"/>
  <c r="J45" i="24"/>
  <c r="I45" i="24"/>
  <c r="J44" i="24"/>
  <c r="F44" i="24"/>
  <c r="I44" i="24" s="1"/>
  <c r="H43" i="24"/>
  <c r="H37" i="24" s="1"/>
  <c r="G43" i="24"/>
  <c r="D43" i="24"/>
  <c r="F43" i="24" s="1"/>
  <c r="J42" i="24"/>
  <c r="F42" i="24"/>
  <c r="I42" i="24" s="1"/>
  <c r="J41" i="24"/>
  <c r="F41" i="24"/>
  <c r="I41" i="24" s="1"/>
  <c r="J40" i="24"/>
  <c r="F40" i="24"/>
  <c r="I40" i="24" s="1"/>
  <c r="J39" i="24"/>
  <c r="F39" i="24"/>
  <c r="I39" i="24" s="1"/>
  <c r="J38" i="24"/>
  <c r="I38" i="24"/>
  <c r="F38" i="24"/>
  <c r="E37" i="24"/>
  <c r="D37" i="24"/>
  <c r="J35" i="24"/>
  <c r="F35" i="24"/>
  <c r="I35" i="24" s="1"/>
  <c r="J34" i="24"/>
  <c r="F34" i="24"/>
  <c r="I34" i="24" s="1"/>
  <c r="J33" i="24"/>
  <c r="F33" i="24"/>
  <c r="I33" i="24" s="1"/>
  <c r="J31" i="24"/>
  <c r="F31" i="24"/>
  <c r="I31" i="24" s="1"/>
  <c r="J30" i="24"/>
  <c r="F30" i="24"/>
  <c r="I30" i="24" s="1"/>
  <c r="J29" i="24"/>
  <c r="F29" i="24"/>
  <c r="I29" i="24" s="1"/>
  <c r="J28" i="24"/>
  <c r="F28" i="24"/>
  <c r="I28" i="24" s="1"/>
  <c r="J27" i="24"/>
  <c r="F27" i="24"/>
  <c r="I27" i="24" s="1"/>
  <c r="J26" i="24"/>
  <c r="F26" i="24"/>
  <c r="I26" i="24" s="1"/>
  <c r="H25" i="24"/>
  <c r="E25" i="24"/>
  <c r="D25" i="24"/>
  <c r="J23" i="24"/>
  <c r="F23" i="24"/>
  <c r="I23" i="24" s="1"/>
  <c r="H22" i="24"/>
  <c r="G22" i="24"/>
  <c r="E22" i="24"/>
  <c r="D22" i="24"/>
  <c r="J21" i="24"/>
  <c r="F21" i="24"/>
  <c r="F20" i="24" s="1"/>
  <c r="H20" i="24"/>
  <c r="G20" i="24"/>
  <c r="E20" i="24"/>
  <c r="D20" i="24"/>
  <c r="D19" i="24" s="1"/>
  <c r="E19" i="23"/>
  <c r="D20" i="23"/>
  <c r="D19" i="23" s="1"/>
  <c r="E20" i="23"/>
  <c r="F20" i="23"/>
  <c r="G20" i="23"/>
  <c r="G19" i="23" s="1"/>
  <c r="H20" i="23"/>
  <c r="H19" i="23" s="1"/>
  <c r="J20" i="23"/>
  <c r="F21" i="23"/>
  <c r="I21" i="23" s="1"/>
  <c r="J21" i="23"/>
  <c r="D22" i="23"/>
  <c r="F22" i="23" s="1"/>
  <c r="I22" i="23" s="1"/>
  <c r="E22" i="23"/>
  <c r="G22" i="23"/>
  <c r="H22" i="23"/>
  <c r="J22" i="23" s="1"/>
  <c r="F23" i="23"/>
  <c r="I23" i="23"/>
  <c r="J23" i="23"/>
  <c r="D25" i="23"/>
  <c r="D24" i="23" s="1"/>
  <c r="E25" i="23"/>
  <c r="G25" i="23"/>
  <c r="G24" i="23" s="1"/>
  <c r="H25" i="23"/>
  <c r="F26" i="23"/>
  <c r="I26" i="23" s="1"/>
  <c r="J26" i="23"/>
  <c r="F27" i="23"/>
  <c r="I27" i="23"/>
  <c r="J27" i="23"/>
  <c r="F28" i="23"/>
  <c r="I28" i="23" s="1"/>
  <c r="J28" i="23"/>
  <c r="F29" i="23"/>
  <c r="I29" i="23" s="1"/>
  <c r="J29" i="23"/>
  <c r="F30" i="23"/>
  <c r="I30" i="23" s="1"/>
  <c r="J30" i="23"/>
  <c r="F31" i="23"/>
  <c r="I31" i="23"/>
  <c r="J31" i="23"/>
  <c r="F32" i="23"/>
  <c r="I32" i="23" s="1"/>
  <c r="J32" i="23"/>
  <c r="F33" i="23"/>
  <c r="I33" i="23" s="1"/>
  <c r="J33" i="23"/>
  <c r="F34" i="23"/>
  <c r="I34" i="23" s="1"/>
  <c r="J34" i="23"/>
  <c r="D35" i="23"/>
  <c r="E35" i="23"/>
  <c r="F35" i="23" s="1"/>
  <c r="I35" i="23" s="1"/>
  <c r="G35" i="23"/>
  <c r="F36" i="23"/>
  <c r="I36" i="23" s="1"/>
  <c r="J36" i="23"/>
  <c r="F37" i="23"/>
  <c r="I37" i="23" s="1"/>
  <c r="J37" i="23"/>
  <c r="F38" i="23"/>
  <c r="I38" i="23" s="1"/>
  <c r="J38" i="23"/>
  <c r="F39" i="23"/>
  <c r="I39" i="23"/>
  <c r="J39" i="23"/>
  <c r="F40" i="23"/>
  <c r="I40" i="23" s="1"/>
  <c r="J40" i="23"/>
  <c r="D41" i="23"/>
  <c r="F41" i="23" s="1"/>
  <c r="I41" i="23" s="1"/>
  <c r="G41" i="23"/>
  <c r="H41" i="23"/>
  <c r="J41" i="23" s="1"/>
  <c r="F42" i="23"/>
  <c r="I42" i="23"/>
  <c r="J42" i="23"/>
  <c r="D46" i="23"/>
  <c r="F46" i="23" s="1"/>
  <c r="G46" i="23"/>
  <c r="I46" i="23" s="1"/>
  <c r="H46" i="23"/>
  <c r="F47" i="23"/>
  <c r="I47" i="23" s="1"/>
  <c r="J47" i="23"/>
  <c r="F48" i="23"/>
  <c r="I48" i="23"/>
  <c r="J48" i="23"/>
  <c r="F49" i="23"/>
  <c r="I49" i="23" s="1"/>
  <c r="J49" i="23"/>
  <c r="F50" i="23"/>
  <c r="I50" i="23" s="1"/>
  <c r="J50" i="23"/>
  <c r="D51" i="23"/>
  <c r="F51" i="23" s="1"/>
  <c r="I51" i="23" s="1"/>
  <c r="G51" i="23"/>
  <c r="H51" i="23"/>
  <c r="J51" i="23"/>
  <c r="F52" i="23"/>
  <c r="I52" i="23" s="1"/>
  <c r="J52" i="23"/>
  <c r="I53" i="23"/>
  <c r="J53" i="23"/>
  <c r="D54" i="23"/>
  <c r="F54" i="23"/>
  <c r="G54" i="23"/>
  <c r="I54" i="23" s="1"/>
  <c r="H54" i="23"/>
  <c r="J54" i="23"/>
  <c r="F55" i="23"/>
  <c r="I55" i="23" s="1"/>
  <c r="J55" i="23"/>
  <c r="I56" i="23"/>
  <c r="J56" i="23"/>
  <c r="D57" i="23"/>
  <c r="F57" i="23" s="1"/>
  <c r="G57" i="23"/>
  <c r="H57" i="23"/>
  <c r="F58" i="23"/>
  <c r="I58" i="23" s="1"/>
  <c r="J58" i="23"/>
  <c r="F59" i="23"/>
  <c r="I59" i="23"/>
  <c r="J59" i="23"/>
  <c r="F60" i="23"/>
  <c r="I60" i="23" s="1"/>
  <c r="J60" i="23"/>
  <c r="D61" i="23"/>
  <c r="F61" i="23" s="1"/>
  <c r="I61" i="23" s="1"/>
  <c r="G61" i="23"/>
  <c r="H61" i="23"/>
  <c r="J61" i="23" s="1"/>
  <c r="F62" i="23"/>
  <c r="I62" i="23"/>
  <c r="J62" i="23"/>
  <c r="F63" i="23"/>
  <c r="I63" i="23" s="1"/>
  <c r="J63" i="23"/>
  <c r="F64" i="23"/>
  <c r="I64" i="23" s="1"/>
  <c r="J64" i="23"/>
  <c r="D65" i="23"/>
  <c r="E65" i="23"/>
  <c r="G65" i="23"/>
  <c r="H65" i="23"/>
  <c r="J65" i="23" s="1"/>
  <c r="F66" i="23"/>
  <c r="I66" i="23"/>
  <c r="J66" i="23"/>
  <c r="F67" i="23"/>
  <c r="I67" i="23" s="1"/>
  <c r="J67" i="23"/>
  <c r="F68" i="23"/>
  <c r="I68" i="23" s="1"/>
  <c r="J68" i="23"/>
  <c r="F69" i="23"/>
  <c r="I69" i="23" s="1"/>
  <c r="J69" i="23"/>
  <c r="F70" i="23"/>
  <c r="I70" i="23"/>
  <c r="J70" i="23"/>
  <c r="F71" i="23"/>
  <c r="I71" i="23" s="1"/>
  <c r="J71" i="23"/>
  <c r="F72" i="23"/>
  <c r="I72" i="23" s="1"/>
  <c r="J72" i="23"/>
  <c r="F73" i="23"/>
  <c r="F74" i="23"/>
  <c r="I74" i="23" s="1"/>
  <c r="J74" i="23"/>
  <c r="F75" i="23"/>
  <c r="I75" i="23" s="1"/>
  <c r="J75" i="23"/>
  <c r="F76" i="23"/>
  <c r="I76" i="23"/>
  <c r="J76" i="23"/>
  <c r="F77" i="23"/>
  <c r="I77" i="23" s="1"/>
  <c r="J77" i="23"/>
  <c r="F78" i="23"/>
  <c r="I78" i="23" s="1"/>
  <c r="J78" i="23"/>
  <c r="F79" i="23"/>
  <c r="I79" i="23" s="1"/>
  <c r="J79" i="23"/>
  <c r="F80" i="23"/>
  <c r="I80" i="23"/>
  <c r="J80" i="23"/>
  <c r="F81" i="23"/>
  <c r="I81" i="23" s="1"/>
  <c r="J81" i="23"/>
  <c r="F82" i="23"/>
  <c r="I82" i="23" s="1"/>
  <c r="J82" i="23"/>
  <c r="D83" i="23"/>
  <c r="E83" i="23"/>
  <c r="G83" i="23"/>
  <c r="H83" i="23"/>
  <c r="J83" i="23" s="1"/>
  <c r="F84" i="23"/>
  <c r="I84" i="23"/>
  <c r="J84" i="23"/>
  <c r="F85" i="23"/>
  <c r="F83" i="23" s="1"/>
  <c r="I83" i="23" s="1"/>
  <c r="J85" i="23"/>
  <c r="D86" i="23"/>
  <c r="F86" i="23" s="1"/>
  <c r="I86" i="23" s="1"/>
  <c r="J86" i="23"/>
  <c r="E87" i="23"/>
  <c r="E86" i="23" s="1"/>
  <c r="J87" i="23"/>
  <c r="F88" i="23"/>
  <c r="I88" i="23" s="1"/>
  <c r="J88" i="23"/>
  <c r="F89" i="23"/>
  <c r="I89" i="23" s="1"/>
  <c r="J89" i="23"/>
  <c r="F90" i="23"/>
  <c r="I90" i="23" s="1"/>
  <c r="J90" i="23"/>
  <c r="F91" i="23"/>
  <c r="I91" i="23"/>
  <c r="J91" i="23"/>
  <c r="F92" i="23"/>
  <c r="I92" i="23" s="1"/>
  <c r="J92" i="23"/>
  <c r="I93" i="23"/>
  <c r="J93" i="23"/>
  <c r="D94" i="23"/>
  <c r="E94" i="23"/>
  <c r="F94" i="23" s="1"/>
  <c r="I94" i="23" s="1"/>
  <c r="G94" i="23"/>
  <c r="H94" i="23"/>
  <c r="J94" i="23"/>
  <c r="F95" i="23"/>
  <c r="I95" i="23" s="1"/>
  <c r="J95" i="23"/>
  <c r="F96" i="23"/>
  <c r="I96" i="23" s="1"/>
  <c r="J96" i="23"/>
  <c r="F97" i="23"/>
  <c r="I97" i="23" s="1"/>
  <c r="J97" i="23"/>
  <c r="D99" i="23"/>
  <c r="D98" i="23" s="1"/>
  <c r="G99" i="23"/>
  <c r="G98" i="23" s="1"/>
  <c r="H99" i="23"/>
  <c r="H98" i="23" s="1"/>
  <c r="J99" i="23"/>
  <c r="F100" i="23"/>
  <c r="I100" i="23" s="1"/>
  <c r="J100" i="23"/>
  <c r="F101" i="23"/>
  <c r="I101" i="23" s="1"/>
  <c r="J101" i="23"/>
  <c r="D102" i="23"/>
  <c r="E102" i="23"/>
  <c r="F102" i="23" s="1"/>
  <c r="I102" i="23" s="1"/>
  <c r="J102" i="23"/>
  <c r="F103" i="23"/>
  <c r="F104" i="23"/>
  <c r="I104" i="23" s="1"/>
  <c r="J104" i="23"/>
  <c r="F105" i="23"/>
  <c r="I105" i="23" s="1"/>
  <c r="J105" i="23"/>
  <c r="F106" i="23"/>
  <c r="I106" i="23"/>
  <c r="J106" i="23"/>
  <c r="D107" i="23"/>
  <c r="E107" i="23"/>
  <c r="F107" i="23"/>
  <c r="G107" i="23"/>
  <c r="I107" i="23" s="1"/>
  <c r="H107" i="23"/>
  <c r="J107" i="23"/>
  <c r="F108" i="23"/>
  <c r="I108" i="23" s="1"/>
  <c r="J108" i="23"/>
  <c r="F109" i="23"/>
  <c r="I109" i="23" s="1"/>
  <c r="J109" i="23"/>
  <c r="F110" i="23"/>
  <c r="I110" i="23"/>
  <c r="J110" i="23"/>
  <c r="D111" i="23"/>
  <c r="E111" i="23"/>
  <c r="F111" i="23"/>
  <c r="G111" i="23"/>
  <c r="I111" i="23" s="1"/>
  <c r="H111" i="23"/>
  <c r="J111" i="23"/>
  <c r="F112" i="23"/>
  <c r="I112" i="23" s="1"/>
  <c r="J112" i="23"/>
  <c r="F113" i="23"/>
  <c r="I113" i="23" s="1"/>
  <c r="J113" i="23"/>
  <c r="F114" i="23"/>
  <c r="I114" i="23"/>
  <c r="J114" i="23"/>
  <c r="F115" i="23"/>
  <c r="I115" i="23" s="1"/>
  <c r="J115" i="23"/>
  <c r="F116" i="23"/>
  <c r="I116" i="23" s="1"/>
  <c r="J116" i="23"/>
  <c r="F117" i="23"/>
  <c r="I117" i="23" s="1"/>
  <c r="J117" i="23"/>
  <c r="F118" i="23"/>
  <c r="I118" i="23"/>
  <c r="J118" i="23"/>
  <c r="D119" i="23"/>
  <c r="E119" i="23"/>
  <c r="F119" i="23"/>
  <c r="G119" i="23"/>
  <c r="I119" i="23" s="1"/>
  <c r="H119" i="23"/>
  <c r="J119" i="23"/>
  <c r="F120" i="23"/>
  <c r="I120" i="23" s="1"/>
  <c r="J120" i="23"/>
  <c r="F121" i="23"/>
  <c r="I121" i="23" s="1"/>
  <c r="J121" i="23"/>
  <c r="F122" i="23"/>
  <c r="I122" i="23"/>
  <c r="J122" i="23"/>
  <c r="F123" i="23"/>
  <c r="I123" i="23" s="1"/>
  <c r="J123" i="23"/>
  <c r="J125" i="22"/>
  <c r="F125" i="22"/>
  <c r="I125" i="22" s="1"/>
  <c r="J124" i="22"/>
  <c r="I124" i="22"/>
  <c r="F124" i="22"/>
  <c r="J123" i="22"/>
  <c r="F123" i="22"/>
  <c r="I123" i="22" s="1"/>
  <c r="J122" i="22"/>
  <c r="F122" i="22"/>
  <c r="I122" i="22" s="1"/>
  <c r="H121" i="22"/>
  <c r="J121" i="22" s="1"/>
  <c r="G121" i="22"/>
  <c r="F121" i="22"/>
  <c r="I121" i="22" s="1"/>
  <c r="E121" i="22"/>
  <c r="D121" i="22"/>
  <c r="J120" i="22"/>
  <c r="I120" i="22"/>
  <c r="F120" i="22"/>
  <c r="J119" i="22"/>
  <c r="F119" i="22"/>
  <c r="I119" i="22" s="1"/>
  <c r="J118" i="22"/>
  <c r="F118" i="22"/>
  <c r="I118" i="22" s="1"/>
  <c r="J117" i="22"/>
  <c r="I117" i="22"/>
  <c r="F117" i="22"/>
  <c r="J116" i="22"/>
  <c r="F116" i="22"/>
  <c r="I116" i="22" s="1"/>
  <c r="J115" i="22"/>
  <c r="F115" i="22"/>
  <c r="I115" i="22" s="1"/>
  <c r="J114" i="22"/>
  <c r="I114" i="22"/>
  <c r="F114" i="22"/>
  <c r="H113" i="22"/>
  <c r="G113" i="22"/>
  <c r="J113" i="22" s="1"/>
  <c r="E113" i="22"/>
  <c r="D113" i="22"/>
  <c r="F113" i="22" s="1"/>
  <c r="I113" i="22" s="1"/>
  <c r="J112" i="22"/>
  <c r="F112" i="22"/>
  <c r="I112" i="22" s="1"/>
  <c r="J111" i="22"/>
  <c r="F111" i="22"/>
  <c r="I111" i="22" s="1"/>
  <c r="J110" i="22"/>
  <c r="I110" i="22"/>
  <c r="F110" i="22"/>
  <c r="J109" i="22"/>
  <c r="H109" i="22"/>
  <c r="G109" i="22"/>
  <c r="G100" i="22" s="1"/>
  <c r="E109" i="22"/>
  <c r="D109" i="22"/>
  <c r="F109" i="22" s="1"/>
  <c r="I109" i="22" s="1"/>
  <c r="J108" i="22"/>
  <c r="F108" i="22"/>
  <c r="I108" i="22" s="1"/>
  <c r="J107" i="22"/>
  <c r="F107" i="22"/>
  <c r="I107" i="22" s="1"/>
  <c r="J106" i="22"/>
  <c r="I106" i="22"/>
  <c r="F106" i="22"/>
  <c r="F105" i="22"/>
  <c r="J104" i="22"/>
  <c r="E104" i="22"/>
  <c r="D104" i="22"/>
  <c r="J103" i="22"/>
  <c r="F103" i="22"/>
  <c r="I103" i="22" s="1"/>
  <c r="J102" i="22"/>
  <c r="F102" i="22"/>
  <c r="I102" i="22" s="1"/>
  <c r="H101" i="22"/>
  <c r="H100" i="22" s="1"/>
  <c r="G101" i="22"/>
  <c r="J101" i="22" s="1"/>
  <c r="F101" i="22"/>
  <c r="I101" i="22" s="1"/>
  <c r="D101" i="22"/>
  <c r="D100" i="22"/>
  <c r="J99" i="22"/>
  <c r="I99" i="22"/>
  <c r="F99" i="22"/>
  <c r="J98" i="22"/>
  <c r="F98" i="22"/>
  <c r="I98" i="22" s="1"/>
  <c r="J97" i="22"/>
  <c r="I97" i="22"/>
  <c r="F97" i="22"/>
  <c r="H96" i="22"/>
  <c r="G96" i="22"/>
  <c r="E96" i="22"/>
  <c r="D96" i="22"/>
  <c r="J95" i="22"/>
  <c r="I95" i="22"/>
  <c r="J94" i="22"/>
  <c r="F94" i="22"/>
  <c r="I94" i="22" s="1"/>
  <c r="J93" i="22"/>
  <c r="F93" i="22"/>
  <c r="I93" i="22" s="1"/>
  <c r="J92" i="22"/>
  <c r="I92" i="22"/>
  <c r="F92" i="22"/>
  <c r="J91" i="22"/>
  <c r="F91" i="22"/>
  <c r="I91" i="22" s="1"/>
  <c r="J90" i="22"/>
  <c r="I90" i="22"/>
  <c r="F90" i="22"/>
  <c r="J89" i="22"/>
  <c r="F89" i="22"/>
  <c r="I89" i="22" s="1"/>
  <c r="H88" i="22"/>
  <c r="H85" i="22" s="1"/>
  <c r="G88" i="22"/>
  <c r="F88" i="22"/>
  <c r="E88" i="22"/>
  <c r="E85" i="22" s="1"/>
  <c r="D88" i="22"/>
  <c r="J87" i="22"/>
  <c r="I87" i="22"/>
  <c r="F87" i="22"/>
  <c r="J86" i="22"/>
  <c r="F86" i="22"/>
  <c r="F85" i="22" s="1"/>
  <c r="D85" i="22"/>
  <c r="J84" i="22"/>
  <c r="F84" i="22"/>
  <c r="I84" i="22" s="1"/>
  <c r="J83" i="22"/>
  <c r="F83" i="22"/>
  <c r="I83" i="22" s="1"/>
  <c r="J82" i="22"/>
  <c r="I82" i="22"/>
  <c r="F82" i="22"/>
  <c r="J81" i="22"/>
  <c r="F81" i="22"/>
  <c r="I81" i="22" s="1"/>
  <c r="J79" i="22"/>
  <c r="F79" i="22"/>
  <c r="I79" i="22" s="1"/>
  <c r="J78" i="22"/>
  <c r="F78" i="22"/>
  <c r="I78" i="22" s="1"/>
  <c r="J77" i="22"/>
  <c r="F77" i="22"/>
  <c r="I77" i="22" s="1"/>
  <c r="J76" i="22"/>
  <c r="F76" i="22"/>
  <c r="I76" i="22" s="1"/>
  <c r="J75" i="22"/>
  <c r="I75" i="22"/>
  <c r="F75" i="22"/>
  <c r="J74" i="22"/>
  <c r="F74" i="22"/>
  <c r="I74" i="22" s="1"/>
  <c r="J73" i="22"/>
  <c r="F73" i="22"/>
  <c r="I73" i="22" s="1"/>
  <c r="J72" i="22"/>
  <c r="F72" i="22"/>
  <c r="I72" i="22" s="1"/>
  <c r="J71" i="22"/>
  <c r="F71" i="22"/>
  <c r="I71" i="22" s="1"/>
  <c r="J70" i="22"/>
  <c r="F70" i="22"/>
  <c r="I70" i="22" s="1"/>
  <c r="J69" i="22"/>
  <c r="I69" i="22"/>
  <c r="F69" i="22"/>
  <c r="J68" i="22"/>
  <c r="F68" i="22"/>
  <c r="I68" i="22" s="1"/>
  <c r="H67" i="22"/>
  <c r="G67" i="22"/>
  <c r="E67" i="22"/>
  <c r="F67" i="22" s="1"/>
  <c r="D67" i="22"/>
  <c r="J66" i="22"/>
  <c r="F66" i="22"/>
  <c r="I66" i="22" s="1"/>
  <c r="J65" i="22"/>
  <c r="F65" i="22"/>
  <c r="I65" i="22" s="1"/>
  <c r="J64" i="22"/>
  <c r="F64" i="22"/>
  <c r="I64" i="22" s="1"/>
  <c r="H63" i="22"/>
  <c r="G63" i="22"/>
  <c r="J63" i="22" s="1"/>
  <c r="D63" i="22"/>
  <c r="F63" i="22" s="1"/>
  <c r="J62" i="22"/>
  <c r="F62" i="22"/>
  <c r="I62" i="22" s="1"/>
  <c r="J61" i="22"/>
  <c r="F61" i="22"/>
  <c r="I61" i="22" s="1"/>
  <c r="J60" i="22"/>
  <c r="I60" i="22"/>
  <c r="F60" i="22"/>
  <c r="J59" i="22"/>
  <c r="H59" i="22"/>
  <c r="G59" i="22"/>
  <c r="D59" i="22"/>
  <c r="F59" i="22" s="1"/>
  <c r="I59" i="22" s="1"/>
  <c r="J58" i="22"/>
  <c r="I58" i="22"/>
  <c r="J57" i="22"/>
  <c r="F57" i="22"/>
  <c r="I57" i="22" s="1"/>
  <c r="H56" i="22"/>
  <c r="G56" i="22"/>
  <c r="J56" i="22" s="1"/>
  <c r="D56" i="22"/>
  <c r="J55" i="22"/>
  <c r="I55" i="22"/>
  <c r="J54" i="22"/>
  <c r="F54" i="22"/>
  <c r="I54" i="22" s="1"/>
  <c r="H53" i="22"/>
  <c r="G53" i="22"/>
  <c r="D53" i="22"/>
  <c r="F53" i="22" s="1"/>
  <c r="J52" i="22"/>
  <c r="F52" i="22"/>
  <c r="I52" i="22" s="1"/>
  <c r="J51" i="22"/>
  <c r="F51" i="22"/>
  <c r="I51" i="22" s="1"/>
  <c r="J50" i="22"/>
  <c r="F50" i="22"/>
  <c r="I50" i="22" s="1"/>
  <c r="J49" i="22"/>
  <c r="F49" i="22"/>
  <c r="I49" i="22" s="1"/>
  <c r="H48" i="22"/>
  <c r="G48" i="22"/>
  <c r="J48" i="22" s="1"/>
  <c r="E48" i="22"/>
  <c r="D48" i="22"/>
  <c r="F48" i="22" s="1"/>
  <c r="I48" i="22" s="1"/>
  <c r="J44" i="22"/>
  <c r="F44" i="22"/>
  <c r="I44" i="22" s="1"/>
  <c r="H43" i="22"/>
  <c r="H37" i="22" s="1"/>
  <c r="G43" i="22"/>
  <c r="J43" i="22" s="1"/>
  <c r="D43" i="22"/>
  <c r="F43" i="22" s="1"/>
  <c r="J42" i="22"/>
  <c r="F42" i="22"/>
  <c r="I42" i="22" s="1"/>
  <c r="J41" i="22"/>
  <c r="F41" i="22"/>
  <c r="I41" i="22" s="1"/>
  <c r="J40" i="22"/>
  <c r="F40" i="22"/>
  <c r="I40" i="22" s="1"/>
  <c r="J39" i="22"/>
  <c r="F39" i="22"/>
  <c r="I39" i="22" s="1"/>
  <c r="J38" i="22"/>
  <c r="F38" i="22"/>
  <c r="I38" i="22" s="1"/>
  <c r="E37" i="22"/>
  <c r="D37" i="22"/>
  <c r="F37" i="22" s="1"/>
  <c r="J36" i="22"/>
  <c r="F36" i="22"/>
  <c r="I36" i="22" s="1"/>
  <c r="J34" i="22"/>
  <c r="F34" i="22"/>
  <c r="I34" i="22" s="1"/>
  <c r="J33" i="22"/>
  <c r="F33" i="22"/>
  <c r="I33" i="22" s="1"/>
  <c r="J32" i="22"/>
  <c r="F32" i="22"/>
  <c r="I32" i="22" s="1"/>
  <c r="J31" i="22"/>
  <c r="F31" i="22"/>
  <c r="I31" i="22" s="1"/>
  <c r="J29" i="22"/>
  <c r="F29" i="22"/>
  <c r="I29" i="22" s="1"/>
  <c r="J28" i="22"/>
  <c r="F28" i="22"/>
  <c r="I28" i="22" s="1"/>
  <c r="J27" i="22"/>
  <c r="F27" i="22"/>
  <c r="I27" i="22" s="1"/>
  <c r="J26" i="22"/>
  <c r="F26" i="22"/>
  <c r="I26" i="22" s="1"/>
  <c r="H25" i="22"/>
  <c r="G25" i="22"/>
  <c r="E25" i="22"/>
  <c r="D25" i="22"/>
  <c r="J23" i="22"/>
  <c r="F23" i="22"/>
  <c r="I23" i="22" s="1"/>
  <c r="H22" i="22"/>
  <c r="G22" i="22"/>
  <c r="G19" i="22" s="1"/>
  <c r="E22" i="22"/>
  <c r="D22" i="22"/>
  <c r="F22" i="22" s="1"/>
  <c r="J21" i="22"/>
  <c r="F21" i="22"/>
  <c r="I21" i="22" s="1"/>
  <c r="H20" i="22"/>
  <c r="H19" i="22" s="1"/>
  <c r="G20" i="22"/>
  <c r="J20" i="22" s="1"/>
  <c r="E20" i="22"/>
  <c r="D20" i="22"/>
  <c r="D19" i="22" s="1"/>
  <c r="E19" i="22"/>
  <c r="J125" i="21"/>
  <c r="F125" i="21"/>
  <c r="I125" i="21" s="1"/>
  <c r="J124" i="21"/>
  <c r="F124" i="21"/>
  <c r="I124" i="21" s="1"/>
  <c r="J123" i="21"/>
  <c r="F123" i="21"/>
  <c r="I123" i="21" s="1"/>
  <c r="J122" i="21"/>
  <c r="F122" i="21"/>
  <c r="I122" i="21" s="1"/>
  <c r="H121" i="21"/>
  <c r="G121" i="21"/>
  <c r="J121" i="21" s="1"/>
  <c r="F121" i="21"/>
  <c r="I121" i="21" s="1"/>
  <c r="E121" i="21"/>
  <c r="D121" i="21"/>
  <c r="J120" i="21"/>
  <c r="I120" i="21"/>
  <c r="F120" i="21"/>
  <c r="J119" i="21"/>
  <c r="F119" i="21"/>
  <c r="I119" i="21" s="1"/>
  <c r="J118" i="21"/>
  <c r="I118" i="21"/>
  <c r="F118" i="21"/>
  <c r="J117" i="21"/>
  <c r="F117" i="21"/>
  <c r="I117" i="21" s="1"/>
  <c r="J116" i="21"/>
  <c r="F116" i="21"/>
  <c r="I116" i="21" s="1"/>
  <c r="J115" i="21"/>
  <c r="F115" i="21"/>
  <c r="I115" i="21" s="1"/>
  <c r="J114" i="21"/>
  <c r="F114" i="21"/>
  <c r="I114" i="21" s="1"/>
  <c r="J113" i="21"/>
  <c r="H113" i="21"/>
  <c r="G113" i="21"/>
  <c r="F113" i="21"/>
  <c r="I113" i="21" s="1"/>
  <c r="E113" i="21"/>
  <c r="D113" i="21"/>
  <c r="J112" i="21"/>
  <c r="I112" i="21"/>
  <c r="F112" i="21"/>
  <c r="J111" i="21"/>
  <c r="F111" i="21"/>
  <c r="I111" i="21" s="1"/>
  <c r="J110" i="21"/>
  <c r="I110" i="21"/>
  <c r="F110" i="21"/>
  <c r="H109" i="21"/>
  <c r="G109" i="21"/>
  <c r="J109" i="21" s="1"/>
  <c r="E109" i="21"/>
  <c r="D109" i="21"/>
  <c r="F109" i="21" s="1"/>
  <c r="I109" i="21" s="1"/>
  <c r="J108" i="21"/>
  <c r="F108" i="21"/>
  <c r="I108" i="21" s="1"/>
  <c r="J107" i="21"/>
  <c r="F107" i="21"/>
  <c r="I107" i="21" s="1"/>
  <c r="J106" i="21"/>
  <c r="F106" i="21"/>
  <c r="I106" i="21" s="1"/>
  <c r="F105" i="21"/>
  <c r="F104" i="21"/>
  <c r="J103" i="21"/>
  <c r="F103" i="21"/>
  <c r="I103" i="21" s="1"/>
  <c r="D103" i="21"/>
  <c r="J102" i="21"/>
  <c r="F102" i="21"/>
  <c r="I102" i="21" s="1"/>
  <c r="J101" i="21"/>
  <c r="I101" i="21"/>
  <c r="F101" i="21"/>
  <c r="H100" i="21"/>
  <c r="H99" i="21" s="1"/>
  <c r="G100" i="21"/>
  <c r="J100" i="21" s="1"/>
  <c r="E100" i="21"/>
  <c r="D100" i="21"/>
  <c r="G99" i="21"/>
  <c r="J98" i="21"/>
  <c r="F98" i="21"/>
  <c r="I98" i="21" s="1"/>
  <c r="J97" i="21"/>
  <c r="I97" i="21"/>
  <c r="F97" i="21"/>
  <c r="J96" i="21"/>
  <c r="F96" i="21"/>
  <c r="I96" i="21" s="1"/>
  <c r="H95" i="21"/>
  <c r="G95" i="21"/>
  <c r="E95" i="21"/>
  <c r="D95" i="21"/>
  <c r="F95" i="21" s="1"/>
  <c r="I95" i="21" s="1"/>
  <c r="J94" i="21"/>
  <c r="I94" i="21"/>
  <c r="J93" i="21"/>
  <c r="F93" i="21"/>
  <c r="I93" i="21" s="1"/>
  <c r="J92" i="21"/>
  <c r="F92" i="21"/>
  <c r="I92" i="21" s="1"/>
  <c r="J91" i="21"/>
  <c r="F91" i="21"/>
  <c r="I91" i="21" s="1"/>
  <c r="J90" i="21"/>
  <c r="F90" i="21"/>
  <c r="I90" i="21" s="1"/>
  <c r="J89" i="21"/>
  <c r="F89" i="21"/>
  <c r="I89" i="21" s="1"/>
  <c r="J88" i="21"/>
  <c r="E88" i="21"/>
  <c r="F88" i="21" s="1"/>
  <c r="I88" i="21" s="1"/>
  <c r="J87" i="21"/>
  <c r="D87" i="21"/>
  <c r="J86" i="21"/>
  <c r="F86" i="21"/>
  <c r="I86" i="21" s="1"/>
  <c r="J85" i="21"/>
  <c r="F85" i="21"/>
  <c r="I85" i="21" s="1"/>
  <c r="H84" i="21"/>
  <c r="J84" i="21" s="1"/>
  <c r="G84" i="21"/>
  <c r="E84" i="21"/>
  <c r="D84" i="21"/>
  <c r="J83" i="21"/>
  <c r="F83" i="21"/>
  <c r="I83" i="21" s="1"/>
  <c r="J82" i="21"/>
  <c r="F82" i="21"/>
  <c r="I82" i="21" s="1"/>
  <c r="J81" i="21"/>
  <c r="F81" i="21"/>
  <c r="I81" i="21" s="1"/>
  <c r="J80" i="21"/>
  <c r="F80" i="21"/>
  <c r="I80" i="21" s="1"/>
  <c r="J78" i="21"/>
  <c r="I78" i="21"/>
  <c r="F78" i="21"/>
  <c r="J77" i="21"/>
  <c r="F77" i="21"/>
  <c r="I77" i="21" s="1"/>
  <c r="J76" i="21"/>
  <c r="I76" i="21"/>
  <c r="F76" i="21"/>
  <c r="J75" i="21"/>
  <c r="F75" i="21"/>
  <c r="I75" i="21" s="1"/>
  <c r="J74" i="21"/>
  <c r="F74" i="21"/>
  <c r="I74" i="21" s="1"/>
  <c r="J73" i="21"/>
  <c r="F73" i="21"/>
  <c r="I73" i="21" s="1"/>
  <c r="J71" i="21"/>
  <c r="F71" i="21"/>
  <c r="I71" i="21" s="1"/>
  <c r="J70" i="21"/>
  <c r="F70" i="21"/>
  <c r="I70" i="21" s="1"/>
  <c r="J69" i="21"/>
  <c r="I69" i="21"/>
  <c r="F69" i="21"/>
  <c r="J68" i="21"/>
  <c r="F68" i="21"/>
  <c r="I68" i="21" s="1"/>
  <c r="J67" i="21"/>
  <c r="I67" i="21"/>
  <c r="F67" i="21"/>
  <c r="J66" i="21"/>
  <c r="F66" i="21"/>
  <c r="I66" i="21" s="1"/>
  <c r="H65" i="21"/>
  <c r="G65" i="21"/>
  <c r="E65" i="21"/>
  <c r="D65" i="21"/>
  <c r="J64" i="21"/>
  <c r="F64" i="21"/>
  <c r="I64" i="21" s="1"/>
  <c r="J63" i="21"/>
  <c r="I63" i="21"/>
  <c r="F63" i="21"/>
  <c r="J62" i="21"/>
  <c r="F62" i="21"/>
  <c r="I62" i="21" s="1"/>
  <c r="H61" i="21"/>
  <c r="G61" i="21"/>
  <c r="D61" i="21"/>
  <c r="F61" i="21" s="1"/>
  <c r="J60" i="21"/>
  <c r="I60" i="21"/>
  <c r="F60" i="21"/>
  <c r="J59" i="21"/>
  <c r="F59" i="21"/>
  <c r="I59" i="21" s="1"/>
  <c r="J58" i="21"/>
  <c r="F58" i="21"/>
  <c r="I58" i="21" s="1"/>
  <c r="H57" i="21"/>
  <c r="J57" i="21" s="1"/>
  <c r="G57" i="21"/>
  <c r="D57" i="21"/>
  <c r="F57" i="21" s="1"/>
  <c r="I57" i="21" s="1"/>
  <c r="J56" i="21"/>
  <c r="I56" i="21"/>
  <c r="J55" i="21"/>
  <c r="F55" i="21"/>
  <c r="I55" i="21" s="1"/>
  <c r="H54" i="21"/>
  <c r="G54" i="21"/>
  <c r="D54" i="21"/>
  <c r="J53" i="21"/>
  <c r="I53" i="21"/>
  <c r="J52" i="21"/>
  <c r="F52" i="21"/>
  <c r="I52" i="21" s="1"/>
  <c r="H51" i="21"/>
  <c r="J51" i="21" s="1"/>
  <c r="G51" i="21"/>
  <c r="D51" i="21"/>
  <c r="F51" i="21" s="1"/>
  <c r="J50" i="21"/>
  <c r="F50" i="21"/>
  <c r="I50" i="21" s="1"/>
  <c r="J49" i="21"/>
  <c r="F49" i="21"/>
  <c r="I49" i="21" s="1"/>
  <c r="J48" i="21"/>
  <c r="F48" i="21"/>
  <c r="I48" i="21" s="1"/>
  <c r="J47" i="21"/>
  <c r="F47" i="21"/>
  <c r="I47" i="21" s="1"/>
  <c r="H46" i="21"/>
  <c r="G46" i="21"/>
  <c r="J46" i="21" s="1"/>
  <c r="E46" i="21"/>
  <c r="F46" i="21" s="1"/>
  <c r="I46" i="21" s="1"/>
  <c r="D46" i="21"/>
  <c r="J42" i="21"/>
  <c r="F42" i="21"/>
  <c r="I42" i="21" s="1"/>
  <c r="H41" i="21"/>
  <c r="H35" i="21" s="1"/>
  <c r="G41" i="21"/>
  <c r="D41" i="21"/>
  <c r="F41" i="21" s="1"/>
  <c r="J40" i="21"/>
  <c r="F40" i="21"/>
  <c r="I40" i="21" s="1"/>
  <c r="J39" i="21"/>
  <c r="I39" i="21"/>
  <c r="F39" i="21"/>
  <c r="J38" i="21"/>
  <c r="F38" i="21"/>
  <c r="I38" i="21" s="1"/>
  <c r="J37" i="21"/>
  <c r="I37" i="21"/>
  <c r="F37" i="21"/>
  <c r="J36" i="21"/>
  <c r="F36" i="21"/>
  <c r="I36" i="21" s="1"/>
  <c r="G35" i="21"/>
  <c r="J35" i="21" s="1"/>
  <c r="E35" i="21"/>
  <c r="D35" i="21"/>
  <c r="F35" i="21" s="1"/>
  <c r="I35" i="21" s="1"/>
  <c r="J34" i="21"/>
  <c r="F34" i="21"/>
  <c r="I34" i="21" s="1"/>
  <c r="J33" i="21"/>
  <c r="F33" i="21"/>
  <c r="I33" i="21" s="1"/>
  <c r="J32" i="21"/>
  <c r="F32" i="21"/>
  <c r="I32" i="21" s="1"/>
  <c r="J31" i="21"/>
  <c r="F31" i="21"/>
  <c r="I31" i="21" s="1"/>
  <c r="J30" i="21"/>
  <c r="F30" i="21"/>
  <c r="I30" i="21" s="1"/>
  <c r="J29" i="21"/>
  <c r="I29" i="21"/>
  <c r="F29" i="21"/>
  <c r="J28" i="21"/>
  <c r="F28" i="21"/>
  <c r="I28" i="21" s="1"/>
  <c r="J27" i="21"/>
  <c r="I27" i="21"/>
  <c r="F27" i="21"/>
  <c r="J26" i="21"/>
  <c r="F26" i="21"/>
  <c r="I26" i="21" s="1"/>
  <c r="H25" i="21"/>
  <c r="G25" i="21"/>
  <c r="E25" i="21"/>
  <c r="D25" i="21"/>
  <c r="J23" i="21"/>
  <c r="F23" i="21"/>
  <c r="I23" i="21" s="1"/>
  <c r="H22" i="21"/>
  <c r="J22" i="21" s="1"/>
  <c r="G22" i="21"/>
  <c r="E22" i="21"/>
  <c r="D22" i="21"/>
  <c r="F22" i="21" s="1"/>
  <c r="J21" i="21"/>
  <c r="I21" i="21"/>
  <c r="F21" i="21"/>
  <c r="H20" i="21"/>
  <c r="H19" i="21" s="1"/>
  <c r="G20" i="21"/>
  <c r="F20" i="21"/>
  <c r="E20" i="21"/>
  <c r="E19" i="21" s="1"/>
  <c r="D20" i="21"/>
  <c r="D19" i="21" s="1"/>
  <c r="G19" i="21"/>
  <c r="J126" i="20"/>
  <c r="F126" i="20"/>
  <c r="I126" i="20" s="1"/>
  <c r="J125" i="20"/>
  <c r="I125" i="20"/>
  <c r="F125" i="20"/>
  <c r="J124" i="20"/>
  <c r="F124" i="20"/>
  <c r="I124" i="20" s="1"/>
  <c r="J123" i="20"/>
  <c r="I123" i="20"/>
  <c r="F123" i="20"/>
  <c r="J122" i="20"/>
  <c r="H122" i="20"/>
  <c r="G122" i="20"/>
  <c r="F122" i="20"/>
  <c r="I122" i="20" s="1"/>
  <c r="E122" i="20"/>
  <c r="D122" i="20"/>
  <c r="J121" i="20"/>
  <c r="I121" i="20"/>
  <c r="F121" i="20"/>
  <c r="J120" i="20"/>
  <c r="F120" i="20"/>
  <c r="I120" i="20" s="1"/>
  <c r="J119" i="20"/>
  <c r="I119" i="20"/>
  <c r="F119" i="20"/>
  <c r="J118" i="20"/>
  <c r="F118" i="20"/>
  <c r="I118" i="20" s="1"/>
  <c r="J117" i="20"/>
  <c r="I117" i="20"/>
  <c r="F117" i="20"/>
  <c r="J116" i="20"/>
  <c r="F116" i="20"/>
  <c r="I116" i="20" s="1"/>
  <c r="J115" i="20"/>
  <c r="I115" i="20"/>
  <c r="F115" i="20"/>
  <c r="J114" i="20"/>
  <c r="H114" i="20"/>
  <c r="G114" i="20"/>
  <c r="F114" i="20"/>
  <c r="I114" i="20" s="1"/>
  <c r="E114" i="20"/>
  <c r="D114" i="20"/>
  <c r="J113" i="20"/>
  <c r="I113" i="20"/>
  <c r="F113" i="20"/>
  <c r="J112" i="20"/>
  <c r="F112" i="20"/>
  <c r="I112" i="20" s="1"/>
  <c r="J111" i="20"/>
  <c r="I111" i="20"/>
  <c r="F111" i="20"/>
  <c r="J110" i="20"/>
  <c r="H110" i="20"/>
  <c r="G110" i="20"/>
  <c r="F110" i="20"/>
  <c r="I110" i="20" s="1"/>
  <c r="E110" i="20"/>
  <c r="D110" i="20"/>
  <c r="J109" i="20"/>
  <c r="I109" i="20"/>
  <c r="F109" i="20"/>
  <c r="J108" i="20"/>
  <c r="F108" i="20"/>
  <c r="I108" i="20" s="1"/>
  <c r="J107" i="20"/>
  <c r="I107" i="20"/>
  <c r="F107" i="20"/>
  <c r="F106" i="20"/>
  <c r="F104" i="20" s="1"/>
  <c r="H104" i="20"/>
  <c r="G104" i="20"/>
  <c r="J104" i="20" s="1"/>
  <c r="E104" i="20"/>
  <c r="E101" i="20" s="1"/>
  <c r="E100" i="20" s="1"/>
  <c r="D104" i="20"/>
  <c r="J103" i="20"/>
  <c r="F103" i="20"/>
  <c r="I103" i="20" s="1"/>
  <c r="J102" i="20"/>
  <c r="I102" i="20"/>
  <c r="F102" i="20"/>
  <c r="H101" i="20"/>
  <c r="H100" i="20" s="1"/>
  <c r="D101" i="20"/>
  <c r="J99" i="20"/>
  <c r="F99" i="20"/>
  <c r="I99" i="20" s="1"/>
  <c r="J98" i="20"/>
  <c r="I98" i="20"/>
  <c r="F98" i="20"/>
  <c r="J97" i="20"/>
  <c r="F97" i="20"/>
  <c r="I97" i="20" s="1"/>
  <c r="H96" i="20"/>
  <c r="G96" i="20"/>
  <c r="J96" i="20" s="1"/>
  <c r="E96" i="20"/>
  <c r="F96" i="20" s="1"/>
  <c r="D96" i="20"/>
  <c r="J95" i="20"/>
  <c r="I95" i="20"/>
  <c r="J94" i="20"/>
  <c r="F94" i="20"/>
  <c r="I94" i="20" s="1"/>
  <c r="J93" i="20"/>
  <c r="I93" i="20"/>
  <c r="F93" i="20"/>
  <c r="J92" i="20"/>
  <c r="F92" i="20"/>
  <c r="I92" i="20" s="1"/>
  <c r="J91" i="20"/>
  <c r="I91" i="20"/>
  <c r="F91" i="20"/>
  <c r="J90" i="20"/>
  <c r="F90" i="20"/>
  <c r="I90" i="20" s="1"/>
  <c r="J89" i="20"/>
  <c r="E89" i="20"/>
  <c r="F89" i="20" s="1"/>
  <c r="I89" i="20" s="1"/>
  <c r="J88" i="20"/>
  <c r="D88" i="20"/>
  <c r="F88" i="20" s="1"/>
  <c r="I88" i="20" s="1"/>
  <c r="J87" i="20"/>
  <c r="I87" i="20"/>
  <c r="F87" i="20"/>
  <c r="J86" i="20"/>
  <c r="F86" i="20"/>
  <c r="I86" i="20" s="1"/>
  <c r="H85" i="20"/>
  <c r="G85" i="20"/>
  <c r="J85" i="20" s="1"/>
  <c r="E85" i="20"/>
  <c r="D85" i="20"/>
  <c r="J84" i="20"/>
  <c r="F84" i="20"/>
  <c r="I84" i="20" s="1"/>
  <c r="J83" i="20"/>
  <c r="I83" i="20"/>
  <c r="F83" i="20"/>
  <c r="J82" i="20"/>
  <c r="F82" i="20"/>
  <c r="I82" i="20" s="1"/>
  <c r="J81" i="20"/>
  <c r="I81" i="20"/>
  <c r="F81" i="20"/>
  <c r="J80" i="20"/>
  <c r="F80" i="20"/>
  <c r="I80" i="20" s="1"/>
  <c r="J79" i="20"/>
  <c r="I79" i="20"/>
  <c r="F79" i="20"/>
  <c r="J78" i="20"/>
  <c r="F78" i="20"/>
  <c r="I78" i="20" s="1"/>
  <c r="J77" i="20"/>
  <c r="I77" i="20"/>
  <c r="F77" i="20"/>
  <c r="J76" i="20"/>
  <c r="F76" i="20"/>
  <c r="I76" i="20" s="1"/>
  <c r="F75" i="20"/>
  <c r="I75" i="20" s="1"/>
  <c r="J74" i="20"/>
  <c r="I74" i="20"/>
  <c r="F74" i="20"/>
  <c r="J73" i="20"/>
  <c r="F73" i="20"/>
  <c r="I73" i="20" s="1"/>
  <c r="J72" i="20"/>
  <c r="I72" i="20"/>
  <c r="F72" i="20"/>
  <c r="J71" i="20"/>
  <c r="F71" i="20"/>
  <c r="I71" i="20" s="1"/>
  <c r="J70" i="20"/>
  <c r="I70" i="20"/>
  <c r="F70" i="20"/>
  <c r="J69" i="20"/>
  <c r="F69" i="20"/>
  <c r="I69" i="20" s="1"/>
  <c r="J68" i="20"/>
  <c r="I68" i="20"/>
  <c r="F68" i="20"/>
  <c r="H67" i="20"/>
  <c r="J67" i="20" s="1"/>
  <c r="G67" i="20"/>
  <c r="E67" i="20"/>
  <c r="F67" i="20" s="1"/>
  <c r="I67" i="20" s="1"/>
  <c r="D67" i="20"/>
  <c r="J66" i="20"/>
  <c r="I66" i="20"/>
  <c r="F66" i="20"/>
  <c r="J65" i="20"/>
  <c r="F65" i="20"/>
  <c r="I65" i="20" s="1"/>
  <c r="J64" i="20"/>
  <c r="I64" i="20"/>
  <c r="F64" i="20"/>
  <c r="J63" i="20"/>
  <c r="H63" i="20"/>
  <c r="G63" i="20"/>
  <c r="F63" i="20"/>
  <c r="I63" i="20" s="1"/>
  <c r="D63" i="20"/>
  <c r="J62" i="20"/>
  <c r="F62" i="20"/>
  <c r="I62" i="20" s="1"/>
  <c r="J61" i="20"/>
  <c r="I61" i="20"/>
  <c r="F61" i="20"/>
  <c r="J60" i="20"/>
  <c r="F60" i="20"/>
  <c r="I60" i="20" s="1"/>
  <c r="H59" i="20"/>
  <c r="G59" i="20"/>
  <c r="J59" i="20" s="1"/>
  <c r="D59" i="20"/>
  <c r="F59" i="20" s="1"/>
  <c r="I59" i="20" s="1"/>
  <c r="J58" i="20"/>
  <c r="I58" i="20"/>
  <c r="J57" i="20"/>
  <c r="I57" i="20"/>
  <c r="F57" i="20"/>
  <c r="H56" i="20"/>
  <c r="J56" i="20" s="1"/>
  <c r="G56" i="20"/>
  <c r="I56" i="20" s="1"/>
  <c r="F56" i="20"/>
  <c r="D56" i="20"/>
  <c r="J55" i="20"/>
  <c r="I55" i="20"/>
  <c r="J54" i="20"/>
  <c r="F54" i="20"/>
  <c r="I54" i="20" s="1"/>
  <c r="H53" i="20"/>
  <c r="G53" i="20"/>
  <c r="J53" i="20" s="1"/>
  <c r="D53" i="20"/>
  <c r="F53" i="20" s="1"/>
  <c r="J52" i="20"/>
  <c r="I52" i="20"/>
  <c r="F52" i="20"/>
  <c r="J50" i="20"/>
  <c r="F50" i="20"/>
  <c r="I50" i="20" s="1"/>
  <c r="J49" i="20"/>
  <c r="I49" i="20"/>
  <c r="F49" i="20"/>
  <c r="J48" i="20"/>
  <c r="F48" i="20"/>
  <c r="I48" i="20" s="1"/>
  <c r="H47" i="20"/>
  <c r="G47" i="20"/>
  <c r="J47" i="20" s="1"/>
  <c r="E47" i="20"/>
  <c r="E24" i="20" s="1"/>
  <c r="D47" i="20"/>
  <c r="J43" i="20"/>
  <c r="F43" i="20"/>
  <c r="I43" i="20" s="1"/>
  <c r="H42" i="20"/>
  <c r="G42" i="20"/>
  <c r="J42" i="20" s="1"/>
  <c r="D42" i="20"/>
  <c r="F42" i="20" s="1"/>
  <c r="J41" i="20"/>
  <c r="I41" i="20"/>
  <c r="F41" i="20"/>
  <c r="J40" i="20"/>
  <c r="F40" i="20"/>
  <c r="I40" i="20" s="1"/>
  <c r="J39" i="20"/>
  <c r="I39" i="20"/>
  <c r="F39" i="20"/>
  <c r="J38" i="20"/>
  <c r="F38" i="20"/>
  <c r="I38" i="20" s="1"/>
  <c r="J37" i="20"/>
  <c r="I37" i="20"/>
  <c r="F37" i="20"/>
  <c r="H36" i="20"/>
  <c r="E36" i="20"/>
  <c r="D36" i="20"/>
  <c r="F36" i="20" s="1"/>
  <c r="J34" i="20"/>
  <c r="I34" i="20"/>
  <c r="F34" i="20"/>
  <c r="J33" i="20"/>
  <c r="F33" i="20"/>
  <c r="I33" i="20" s="1"/>
  <c r="J32" i="20"/>
  <c r="I32" i="20"/>
  <c r="F32" i="20"/>
  <c r="J31" i="20"/>
  <c r="F31" i="20"/>
  <c r="I31" i="20" s="1"/>
  <c r="J30" i="20"/>
  <c r="I30" i="20"/>
  <c r="F30" i="20"/>
  <c r="J29" i="20"/>
  <c r="F29" i="20"/>
  <c r="I29" i="20" s="1"/>
  <c r="J28" i="20"/>
  <c r="F28" i="20"/>
  <c r="I28" i="20" s="1"/>
  <c r="J27" i="20"/>
  <c r="F27" i="20"/>
  <c r="I27" i="20" s="1"/>
  <c r="J26" i="20"/>
  <c r="F26" i="20"/>
  <c r="I26" i="20" s="1"/>
  <c r="J25" i="20"/>
  <c r="H25" i="20"/>
  <c r="G25" i="20"/>
  <c r="F25" i="20"/>
  <c r="I25" i="20" s="1"/>
  <c r="E25" i="20"/>
  <c r="D25" i="20"/>
  <c r="D24" i="20" s="1"/>
  <c r="J23" i="20"/>
  <c r="F23" i="20"/>
  <c r="I23" i="20" s="1"/>
  <c r="H22" i="20"/>
  <c r="G22" i="20"/>
  <c r="J22" i="20" s="1"/>
  <c r="E22" i="20"/>
  <c r="F22" i="20" s="1"/>
  <c r="D22" i="20"/>
  <c r="J21" i="20"/>
  <c r="F21" i="20"/>
  <c r="I21" i="20" s="1"/>
  <c r="H20" i="20"/>
  <c r="G20" i="20"/>
  <c r="G19" i="20" s="1"/>
  <c r="E20" i="20"/>
  <c r="E19" i="20" s="1"/>
  <c r="D20" i="20"/>
  <c r="H19" i="20"/>
  <c r="D19" i="20"/>
  <c r="F19" i="20" s="1"/>
  <c r="E19" i="19"/>
  <c r="D20" i="19"/>
  <c r="E20" i="19"/>
  <c r="F20" i="19"/>
  <c r="I20" i="19" s="1"/>
  <c r="G20" i="19"/>
  <c r="G19" i="19" s="1"/>
  <c r="H20" i="19"/>
  <c r="J20" i="19"/>
  <c r="F21" i="19"/>
  <c r="I21" i="19" s="1"/>
  <c r="J21" i="19"/>
  <c r="D22" i="19"/>
  <c r="F22" i="19" s="1"/>
  <c r="E22" i="19"/>
  <c r="G22" i="19"/>
  <c r="I22" i="19" s="1"/>
  <c r="H22" i="19"/>
  <c r="H19" i="19" s="1"/>
  <c r="F23" i="19"/>
  <c r="I23" i="19"/>
  <c r="J23" i="19"/>
  <c r="D25" i="19"/>
  <c r="D24" i="19" s="1"/>
  <c r="E25" i="19"/>
  <c r="F25" i="19" s="1"/>
  <c r="G25" i="19"/>
  <c r="H25" i="19"/>
  <c r="F26" i="19"/>
  <c r="I26" i="19" s="1"/>
  <c r="J26" i="19"/>
  <c r="F27" i="19"/>
  <c r="I27" i="19"/>
  <c r="J27" i="19"/>
  <c r="F28" i="19"/>
  <c r="I28" i="19" s="1"/>
  <c r="J28" i="19"/>
  <c r="F29" i="19"/>
  <c r="I29" i="19" s="1"/>
  <c r="J29" i="19"/>
  <c r="F30" i="19"/>
  <c r="I30" i="19" s="1"/>
  <c r="J30" i="19"/>
  <c r="F31" i="19"/>
  <c r="I31" i="19"/>
  <c r="J31" i="19"/>
  <c r="F32" i="19"/>
  <c r="I32" i="19"/>
  <c r="J32" i="19"/>
  <c r="F33" i="19"/>
  <c r="I33" i="19" s="1"/>
  <c r="J33" i="19"/>
  <c r="F34" i="19"/>
  <c r="I34" i="19" s="1"/>
  <c r="J34" i="19"/>
  <c r="D35" i="19"/>
  <c r="E35" i="19"/>
  <c r="H35" i="19"/>
  <c r="F36" i="19"/>
  <c r="I36" i="19"/>
  <c r="J36" i="19"/>
  <c r="F37" i="19"/>
  <c r="I37" i="19" s="1"/>
  <c r="J37" i="19"/>
  <c r="F38" i="19"/>
  <c r="I38" i="19" s="1"/>
  <c r="J38" i="19"/>
  <c r="F39" i="19"/>
  <c r="I39" i="19"/>
  <c r="J39" i="19"/>
  <c r="F40" i="19"/>
  <c r="I40" i="19"/>
  <c r="J40" i="19"/>
  <c r="D41" i="19"/>
  <c r="E41" i="19"/>
  <c r="F41" i="19"/>
  <c r="G41" i="19"/>
  <c r="G35" i="19" s="1"/>
  <c r="H41" i="19"/>
  <c r="F42" i="19"/>
  <c r="I42" i="19" s="1"/>
  <c r="J42" i="19"/>
  <c r="F43" i="19"/>
  <c r="F44" i="19"/>
  <c r="F45" i="19"/>
  <c r="D46" i="19"/>
  <c r="E46" i="19"/>
  <c r="F46" i="19"/>
  <c r="I46" i="19" s="1"/>
  <c r="G46" i="19"/>
  <c r="H46" i="19"/>
  <c r="J46" i="19" s="1"/>
  <c r="F47" i="19"/>
  <c r="I47" i="19"/>
  <c r="J47" i="19"/>
  <c r="F48" i="19"/>
  <c r="I48" i="19" s="1"/>
  <c r="J48" i="19"/>
  <c r="F49" i="19"/>
  <c r="I49" i="19"/>
  <c r="J49" i="19"/>
  <c r="F50" i="19"/>
  <c r="I50" i="19"/>
  <c r="J50" i="19"/>
  <c r="D51" i="19"/>
  <c r="F51" i="19"/>
  <c r="G51" i="19"/>
  <c r="I51" i="19" s="1"/>
  <c r="H51" i="19"/>
  <c r="F52" i="19"/>
  <c r="I52" i="19"/>
  <c r="J52" i="19"/>
  <c r="I53" i="19"/>
  <c r="J53" i="19"/>
  <c r="D54" i="19"/>
  <c r="F54" i="19" s="1"/>
  <c r="I54" i="19" s="1"/>
  <c r="G54" i="19"/>
  <c r="H54" i="19"/>
  <c r="J54" i="19" s="1"/>
  <c r="F55" i="19"/>
  <c r="I55" i="19"/>
  <c r="J55" i="19"/>
  <c r="I56" i="19"/>
  <c r="J56" i="19"/>
  <c r="D57" i="19"/>
  <c r="F57" i="19"/>
  <c r="I57" i="19" s="1"/>
  <c r="G57" i="19"/>
  <c r="H57" i="19"/>
  <c r="J57" i="19"/>
  <c r="F58" i="19"/>
  <c r="I58" i="19" s="1"/>
  <c r="J58" i="19"/>
  <c r="F59" i="19"/>
  <c r="I59" i="19" s="1"/>
  <c r="J59" i="19"/>
  <c r="F60" i="19"/>
  <c r="I60" i="19"/>
  <c r="J60" i="19"/>
  <c r="D61" i="19"/>
  <c r="E61" i="19"/>
  <c r="F61" i="19"/>
  <c r="I61" i="19" s="1"/>
  <c r="G61" i="19"/>
  <c r="H61" i="19"/>
  <c r="J61" i="19"/>
  <c r="F62" i="19"/>
  <c r="I62" i="19" s="1"/>
  <c r="J62" i="19"/>
  <c r="F63" i="19"/>
  <c r="I63" i="19" s="1"/>
  <c r="J63" i="19"/>
  <c r="F64" i="19"/>
  <c r="I64" i="19"/>
  <c r="J64" i="19"/>
  <c r="D65" i="19"/>
  <c r="E65" i="19"/>
  <c r="F65" i="19" s="1"/>
  <c r="G65" i="19"/>
  <c r="H65" i="19"/>
  <c r="F66" i="19"/>
  <c r="I66" i="19"/>
  <c r="J66" i="19"/>
  <c r="F67" i="19"/>
  <c r="I67" i="19" s="1"/>
  <c r="J67" i="19"/>
  <c r="F68" i="19"/>
  <c r="I68" i="19"/>
  <c r="J68" i="19"/>
  <c r="F69" i="19"/>
  <c r="I69" i="19"/>
  <c r="J69" i="19"/>
  <c r="F70" i="19"/>
  <c r="I70" i="19"/>
  <c r="J70" i="19"/>
  <c r="F71" i="19"/>
  <c r="I71" i="19" s="1"/>
  <c r="J71" i="19"/>
  <c r="F72" i="19"/>
  <c r="I72" i="19"/>
  <c r="J72" i="19"/>
  <c r="F73" i="19"/>
  <c r="I73" i="19"/>
  <c r="J73" i="19"/>
  <c r="F74" i="19"/>
  <c r="I74" i="19" s="1"/>
  <c r="J74" i="19"/>
  <c r="F75" i="19"/>
  <c r="I75" i="19" s="1"/>
  <c r="J75" i="19"/>
  <c r="F76" i="19"/>
  <c r="I76" i="19"/>
  <c r="J76" i="19"/>
  <c r="F77" i="19"/>
  <c r="I77" i="19"/>
  <c r="J77" i="19"/>
  <c r="F79" i="19"/>
  <c r="I79" i="19"/>
  <c r="J79" i="19"/>
  <c r="F80" i="19"/>
  <c r="I80" i="19" s="1"/>
  <c r="J80" i="19"/>
  <c r="F81" i="19"/>
  <c r="I81" i="19"/>
  <c r="J81" i="19"/>
  <c r="F82" i="19"/>
  <c r="I82" i="19"/>
  <c r="J82" i="19"/>
  <c r="H83" i="19"/>
  <c r="F84" i="19"/>
  <c r="I84" i="19" s="1"/>
  <c r="J84" i="19"/>
  <c r="F85" i="19"/>
  <c r="I85" i="19" s="1"/>
  <c r="J85" i="19"/>
  <c r="D87" i="19"/>
  <c r="D83" i="19" s="1"/>
  <c r="E87" i="19"/>
  <c r="E83" i="19" s="1"/>
  <c r="F87" i="19"/>
  <c r="G87" i="19"/>
  <c r="J87" i="19" s="1"/>
  <c r="F88" i="19"/>
  <c r="I88" i="19" s="1"/>
  <c r="J88" i="19"/>
  <c r="F89" i="19"/>
  <c r="I89" i="19"/>
  <c r="J89" i="19"/>
  <c r="F90" i="19"/>
  <c r="I90" i="19"/>
  <c r="J90" i="19"/>
  <c r="F91" i="19"/>
  <c r="I91" i="19"/>
  <c r="J91" i="19"/>
  <c r="F92" i="19"/>
  <c r="I92" i="19" s="1"/>
  <c r="J92" i="19"/>
  <c r="F93" i="19"/>
  <c r="I93" i="19"/>
  <c r="J93" i="19"/>
  <c r="I94" i="19"/>
  <c r="J94" i="19"/>
  <c r="D95" i="19"/>
  <c r="F95" i="19" s="1"/>
  <c r="E95" i="19"/>
  <c r="G95" i="19"/>
  <c r="I95" i="19" s="1"/>
  <c r="H95" i="19"/>
  <c r="F96" i="19"/>
  <c r="I96" i="19"/>
  <c r="J96" i="19"/>
  <c r="F97" i="19"/>
  <c r="I97" i="19"/>
  <c r="J97" i="19"/>
  <c r="F98" i="19"/>
  <c r="I98" i="19"/>
  <c r="J98" i="19"/>
  <c r="G99" i="19"/>
  <c r="H99" i="19"/>
  <c r="E100" i="19"/>
  <c r="E99" i="19" s="1"/>
  <c r="G100" i="19"/>
  <c r="J100" i="19" s="1"/>
  <c r="H100" i="19"/>
  <c r="F101" i="19"/>
  <c r="I101" i="19"/>
  <c r="J101" i="19"/>
  <c r="F102" i="19"/>
  <c r="I102" i="19"/>
  <c r="J102" i="19"/>
  <c r="D103" i="19"/>
  <c r="D100" i="19" s="1"/>
  <c r="E103" i="19"/>
  <c r="J103" i="19"/>
  <c r="F104" i="19"/>
  <c r="F105" i="19"/>
  <c r="I105" i="19"/>
  <c r="J105" i="19"/>
  <c r="F106" i="19"/>
  <c r="I106" i="19"/>
  <c r="J106" i="19"/>
  <c r="F107" i="19"/>
  <c r="I107" i="19" s="1"/>
  <c r="J107" i="19"/>
  <c r="D108" i="19"/>
  <c r="F108" i="19" s="1"/>
  <c r="I108" i="19" s="1"/>
  <c r="E108" i="19"/>
  <c r="G108" i="19"/>
  <c r="J108" i="19" s="1"/>
  <c r="H108" i="19"/>
  <c r="F109" i="19"/>
  <c r="I109" i="19"/>
  <c r="J109" i="19"/>
  <c r="F110" i="19"/>
  <c r="I110" i="19"/>
  <c r="J110" i="19"/>
  <c r="F111" i="19"/>
  <c r="I111" i="19" s="1"/>
  <c r="J111" i="19"/>
  <c r="D112" i="19"/>
  <c r="F112" i="19" s="1"/>
  <c r="I112" i="19" s="1"/>
  <c r="E112" i="19"/>
  <c r="G112" i="19"/>
  <c r="J112" i="19" s="1"/>
  <c r="H112" i="19"/>
  <c r="F113" i="19"/>
  <c r="I113" i="19"/>
  <c r="J113" i="19"/>
  <c r="F114" i="19"/>
  <c r="I114" i="19"/>
  <c r="J114" i="19"/>
  <c r="F115" i="19"/>
  <c r="I115" i="19" s="1"/>
  <c r="J115" i="19"/>
  <c r="F116" i="19"/>
  <c r="I116" i="19"/>
  <c r="J116" i="19"/>
  <c r="F117" i="19"/>
  <c r="I117" i="19"/>
  <c r="J117" i="19"/>
  <c r="F118" i="19"/>
  <c r="I118" i="19"/>
  <c r="J118" i="19"/>
  <c r="F119" i="19"/>
  <c r="I119" i="19" s="1"/>
  <c r="J119" i="19"/>
  <c r="D120" i="19"/>
  <c r="F120" i="19" s="1"/>
  <c r="I120" i="19" s="1"/>
  <c r="E120" i="19"/>
  <c r="G120" i="19"/>
  <c r="J120" i="19" s="1"/>
  <c r="H120" i="19"/>
  <c r="F121" i="19"/>
  <c r="I121" i="19"/>
  <c r="J121" i="19"/>
  <c r="F122" i="19"/>
  <c r="I122" i="19"/>
  <c r="J122" i="19"/>
  <c r="F123" i="19"/>
  <c r="I123" i="19" s="1"/>
  <c r="J123" i="19"/>
  <c r="F124" i="19"/>
  <c r="I124" i="19"/>
  <c r="J124" i="19"/>
  <c r="J123" i="18"/>
  <c r="F123" i="18"/>
  <c r="I123" i="18" s="1"/>
  <c r="J122" i="18"/>
  <c r="F122" i="18"/>
  <c r="I122" i="18" s="1"/>
  <c r="J121" i="18"/>
  <c r="F121" i="18"/>
  <c r="I121" i="18" s="1"/>
  <c r="F120" i="18"/>
  <c r="I120" i="18" s="1"/>
  <c r="H119" i="18"/>
  <c r="J120" i="18" s="1"/>
  <c r="G119" i="18"/>
  <c r="J119" i="18" s="1"/>
  <c r="E119" i="18"/>
  <c r="D119" i="18"/>
  <c r="F119" i="18" s="1"/>
  <c r="I119" i="18" s="1"/>
  <c r="J118" i="18"/>
  <c r="I118" i="18"/>
  <c r="F118" i="18"/>
  <c r="J117" i="18"/>
  <c r="F117" i="18"/>
  <c r="I117" i="18" s="1"/>
  <c r="J116" i="18"/>
  <c r="F116" i="18"/>
  <c r="I116" i="18" s="1"/>
  <c r="J115" i="18"/>
  <c r="F115" i="18"/>
  <c r="I115" i="18" s="1"/>
  <c r="J114" i="18"/>
  <c r="F114" i="18"/>
  <c r="I114" i="18" s="1"/>
  <c r="J113" i="18"/>
  <c r="F113" i="18"/>
  <c r="I113" i="18" s="1"/>
  <c r="F112" i="18"/>
  <c r="I112" i="18" s="1"/>
  <c r="H111" i="18"/>
  <c r="J112" i="18" s="1"/>
  <c r="G111" i="18"/>
  <c r="J111" i="18" s="1"/>
  <c r="E111" i="18"/>
  <c r="D111" i="18"/>
  <c r="F111" i="18" s="1"/>
  <c r="I111" i="18" s="1"/>
  <c r="J110" i="18"/>
  <c r="F110" i="18"/>
  <c r="I110" i="18" s="1"/>
  <c r="J109" i="18"/>
  <c r="F109" i="18"/>
  <c r="I109" i="18" s="1"/>
  <c r="J108" i="18"/>
  <c r="F108" i="18"/>
  <c r="I108" i="18" s="1"/>
  <c r="J107" i="18"/>
  <c r="H107" i="18"/>
  <c r="G107" i="18"/>
  <c r="E107" i="18"/>
  <c r="D107" i="18"/>
  <c r="F107" i="18" s="1"/>
  <c r="I107" i="18" s="1"/>
  <c r="J106" i="18"/>
  <c r="F106" i="18"/>
  <c r="I106" i="18" s="1"/>
  <c r="J105" i="18"/>
  <c r="F105" i="18"/>
  <c r="I105" i="18" s="1"/>
  <c r="J104" i="18"/>
  <c r="F104" i="18"/>
  <c r="I104" i="18" s="1"/>
  <c r="F102" i="18"/>
  <c r="J101" i="18"/>
  <c r="E101" i="18"/>
  <c r="E98" i="18" s="1"/>
  <c r="D101" i="18"/>
  <c r="J100" i="18"/>
  <c r="F100" i="18"/>
  <c r="I100" i="18" s="1"/>
  <c r="J99" i="18"/>
  <c r="F99" i="18"/>
  <c r="I99" i="18" s="1"/>
  <c r="H98" i="18"/>
  <c r="H97" i="18" s="1"/>
  <c r="D98" i="18"/>
  <c r="D97" i="18" s="1"/>
  <c r="J96" i="18"/>
  <c r="F96" i="18"/>
  <c r="I96" i="18" s="1"/>
  <c r="J95" i="18"/>
  <c r="F95" i="18"/>
  <c r="I95" i="18" s="1"/>
  <c r="J94" i="18"/>
  <c r="F94" i="18"/>
  <c r="I94" i="18" s="1"/>
  <c r="H93" i="18"/>
  <c r="G93" i="18"/>
  <c r="J93" i="18" s="1"/>
  <c r="E93" i="18"/>
  <c r="D93" i="18"/>
  <c r="F93" i="18" s="1"/>
  <c r="I93" i="18" s="1"/>
  <c r="J92" i="18"/>
  <c r="I92" i="18"/>
  <c r="J91" i="18"/>
  <c r="F91" i="18"/>
  <c r="I91" i="18" s="1"/>
  <c r="J90" i="18"/>
  <c r="F90" i="18"/>
  <c r="I90" i="18" s="1"/>
  <c r="J89" i="18"/>
  <c r="F89" i="18"/>
  <c r="I89" i="18" s="1"/>
  <c r="J88" i="18"/>
  <c r="F88" i="18"/>
  <c r="I88" i="18" s="1"/>
  <c r="J87" i="18"/>
  <c r="F87" i="18"/>
  <c r="I87" i="18" s="1"/>
  <c r="J86" i="18"/>
  <c r="E86" i="18"/>
  <c r="F86" i="18" s="1"/>
  <c r="I86" i="18" s="1"/>
  <c r="J85" i="18"/>
  <c r="E85" i="18"/>
  <c r="D85" i="18"/>
  <c r="J84" i="18"/>
  <c r="F84" i="18"/>
  <c r="I84" i="18" s="1"/>
  <c r="J83" i="18"/>
  <c r="F83" i="18"/>
  <c r="I83" i="18" s="1"/>
  <c r="H82" i="18"/>
  <c r="G82" i="18"/>
  <c r="E82" i="18"/>
  <c r="D82" i="18"/>
  <c r="J81" i="18"/>
  <c r="F81" i="18"/>
  <c r="I81" i="18" s="1"/>
  <c r="J80" i="18"/>
  <c r="F80" i="18"/>
  <c r="I80" i="18" s="1"/>
  <c r="J79" i="18"/>
  <c r="F79" i="18"/>
  <c r="I79" i="18" s="1"/>
  <c r="J78" i="18"/>
  <c r="F78" i="18"/>
  <c r="I78" i="18" s="1"/>
  <c r="J77" i="18"/>
  <c r="F77" i="18"/>
  <c r="I77" i="18" s="1"/>
  <c r="J76" i="18"/>
  <c r="F76" i="18"/>
  <c r="I76" i="18" s="1"/>
  <c r="J75" i="18"/>
  <c r="F75" i="18"/>
  <c r="I75" i="18" s="1"/>
  <c r="J74" i="18"/>
  <c r="F74" i="18"/>
  <c r="I74" i="18" s="1"/>
  <c r="J73" i="18"/>
  <c r="F73" i="18"/>
  <c r="I73" i="18" s="1"/>
  <c r="J72" i="18"/>
  <c r="F72" i="18"/>
  <c r="I72" i="18" s="1"/>
  <c r="J71" i="18"/>
  <c r="F71" i="18"/>
  <c r="I71" i="18" s="1"/>
  <c r="J70" i="18"/>
  <c r="F70" i="18"/>
  <c r="I70" i="18" s="1"/>
  <c r="J69" i="18"/>
  <c r="F69" i="18"/>
  <c r="I69" i="18" s="1"/>
  <c r="J68" i="18"/>
  <c r="F68" i="18"/>
  <c r="I68" i="18" s="1"/>
  <c r="J67" i="18"/>
  <c r="F67" i="18"/>
  <c r="I67" i="18" s="1"/>
  <c r="J66" i="18"/>
  <c r="F66" i="18"/>
  <c r="I66" i="18" s="1"/>
  <c r="H65" i="18"/>
  <c r="G65" i="18"/>
  <c r="J65" i="18" s="1"/>
  <c r="E65" i="18"/>
  <c r="D65" i="18"/>
  <c r="J64" i="18"/>
  <c r="F64" i="18"/>
  <c r="I64" i="18" s="1"/>
  <c r="J63" i="18"/>
  <c r="F63" i="18"/>
  <c r="I63" i="18" s="1"/>
  <c r="J62" i="18"/>
  <c r="F62" i="18"/>
  <c r="I62" i="18" s="1"/>
  <c r="H61" i="18"/>
  <c r="G61" i="18"/>
  <c r="E61" i="18"/>
  <c r="D61" i="18"/>
  <c r="J60" i="18"/>
  <c r="F60" i="18"/>
  <c r="I60" i="18" s="1"/>
  <c r="J59" i="18"/>
  <c r="F59" i="18"/>
  <c r="I59" i="18" s="1"/>
  <c r="J58" i="18"/>
  <c r="F58" i="18"/>
  <c r="I58" i="18" s="1"/>
  <c r="H57" i="18"/>
  <c r="G57" i="18"/>
  <c r="J57" i="18" s="1"/>
  <c r="E57" i="18"/>
  <c r="D57" i="18"/>
  <c r="J56" i="18"/>
  <c r="I56" i="18"/>
  <c r="J55" i="18"/>
  <c r="F55" i="18"/>
  <c r="I55" i="18" s="1"/>
  <c r="H54" i="18"/>
  <c r="G54" i="18"/>
  <c r="J54" i="18" s="1"/>
  <c r="D54" i="18"/>
  <c r="F54" i="18" s="1"/>
  <c r="J53" i="18"/>
  <c r="I53" i="18"/>
  <c r="J52" i="18"/>
  <c r="F52" i="18"/>
  <c r="I52" i="18" s="1"/>
  <c r="J51" i="18"/>
  <c r="H51" i="18"/>
  <c r="G51" i="18"/>
  <c r="D51" i="18"/>
  <c r="F51" i="18" s="1"/>
  <c r="I51" i="18" s="1"/>
  <c r="J50" i="18"/>
  <c r="F50" i="18"/>
  <c r="I50" i="18" s="1"/>
  <c r="J49" i="18"/>
  <c r="F49" i="18"/>
  <c r="I49" i="18" s="1"/>
  <c r="J48" i="18"/>
  <c r="F48" i="18"/>
  <c r="I48" i="18" s="1"/>
  <c r="J47" i="18"/>
  <c r="F47" i="18"/>
  <c r="I47" i="18" s="1"/>
  <c r="H46" i="18"/>
  <c r="G46" i="18"/>
  <c r="E46" i="18"/>
  <c r="D46" i="18"/>
  <c r="F46" i="18" s="1"/>
  <c r="J42" i="18"/>
  <c r="F42" i="18"/>
  <c r="I42" i="18" s="1"/>
  <c r="J41" i="18"/>
  <c r="H41" i="18"/>
  <c r="H35" i="18" s="1"/>
  <c r="H24" i="18" s="1"/>
  <c r="G41" i="18"/>
  <c r="G35" i="18" s="1"/>
  <c r="J35" i="18" s="1"/>
  <c r="D41" i="18"/>
  <c r="F41" i="18" s="1"/>
  <c r="I41" i="18" s="1"/>
  <c r="J40" i="18"/>
  <c r="F40" i="18"/>
  <c r="I40" i="18" s="1"/>
  <c r="J39" i="18"/>
  <c r="F39" i="18"/>
  <c r="I39" i="18" s="1"/>
  <c r="J38" i="18"/>
  <c r="F38" i="18"/>
  <c r="I38" i="18" s="1"/>
  <c r="J37" i="18"/>
  <c r="F37" i="18"/>
  <c r="I37" i="18" s="1"/>
  <c r="J36" i="18"/>
  <c r="F36" i="18"/>
  <c r="I36" i="18" s="1"/>
  <c r="E35" i="18"/>
  <c r="F35" i="18" s="1"/>
  <c r="D35" i="18"/>
  <c r="J34" i="18"/>
  <c r="F34" i="18"/>
  <c r="I34" i="18" s="1"/>
  <c r="J33" i="18"/>
  <c r="F33" i="18"/>
  <c r="I33" i="18" s="1"/>
  <c r="J32" i="18"/>
  <c r="F32" i="18"/>
  <c r="I32" i="18" s="1"/>
  <c r="J31" i="18"/>
  <c r="F31" i="18"/>
  <c r="I31" i="18" s="1"/>
  <c r="J30" i="18"/>
  <c r="F30" i="18"/>
  <c r="I30" i="18" s="1"/>
  <c r="J29" i="18"/>
  <c r="F29" i="18"/>
  <c r="I29" i="18" s="1"/>
  <c r="J28" i="18"/>
  <c r="F28" i="18"/>
  <c r="I28" i="18" s="1"/>
  <c r="J27" i="18"/>
  <c r="F27" i="18"/>
  <c r="I27" i="18" s="1"/>
  <c r="J26" i="18"/>
  <c r="F26" i="18"/>
  <c r="I26" i="18" s="1"/>
  <c r="G25" i="18"/>
  <c r="E25" i="18"/>
  <c r="D25" i="18"/>
  <c r="F25" i="18" s="1"/>
  <c r="J23" i="18"/>
  <c r="F23" i="18"/>
  <c r="I23" i="18" s="1"/>
  <c r="H22" i="18"/>
  <c r="G22" i="18"/>
  <c r="J22" i="18" s="1"/>
  <c r="E22" i="18"/>
  <c r="D22" i="18"/>
  <c r="F22" i="18" s="1"/>
  <c r="I22" i="18" s="1"/>
  <c r="J21" i="18"/>
  <c r="F21" i="18"/>
  <c r="I21" i="18" s="1"/>
  <c r="H20" i="18"/>
  <c r="J20" i="18" s="1"/>
  <c r="G20" i="18"/>
  <c r="E20" i="18"/>
  <c r="D20" i="18"/>
  <c r="D19" i="18" s="1"/>
  <c r="G19" i="18"/>
  <c r="E19" i="18"/>
  <c r="J123" i="17"/>
  <c r="F123" i="17"/>
  <c r="I123" i="17" s="1"/>
  <c r="J122" i="17"/>
  <c r="I122" i="17"/>
  <c r="F122" i="17"/>
  <c r="J121" i="17"/>
  <c r="F121" i="17"/>
  <c r="I121" i="17" s="1"/>
  <c r="J120" i="17"/>
  <c r="I120" i="17"/>
  <c r="F120" i="17"/>
  <c r="J119" i="17"/>
  <c r="H119" i="17"/>
  <c r="G119" i="17"/>
  <c r="F119" i="17"/>
  <c r="I119" i="17" s="1"/>
  <c r="E119" i="17"/>
  <c r="D119" i="17"/>
  <c r="J118" i="17"/>
  <c r="I118" i="17"/>
  <c r="F118" i="17"/>
  <c r="J117" i="17"/>
  <c r="F117" i="17"/>
  <c r="I117" i="17" s="1"/>
  <c r="J116" i="17"/>
  <c r="I116" i="17"/>
  <c r="F116" i="17"/>
  <c r="J115" i="17"/>
  <c r="F115" i="17"/>
  <c r="I115" i="17" s="1"/>
  <c r="J114" i="17"/>
  <c r="I114" i="17"/>
  <c r="F114" i="17"/>
  <c r="J113" i="17"/>
  <c r="F113" i="17"/>
  <c r="I113" i="17" s="1"/>
  <c r="J112" i="17"/>
  <c r="I112" i="17"/>
  <c r="F112" i="17"/>
  <c r="J111" i="17"/>
  <c r="H111" i="17"/>
  <c r="G111" i="17"/>
  <c r="F111" i="17"/>
  <c r="I111" i="17" s="1"/>
  <c r="E111" i="17"/>
  <c r="D111" i="17"/>
  <c r="J110" i="17"/>
  <c r="I110" i="17"/>
  <c r="F110" i="17"/>
  <c r="J109" i="17"/>
  <c r="F109" i="17"/>
  <c r="I109" i="17" s="1"/>
  <c r="J108" i="17"/>
  <c r="I108" i="17"/>
  <c r="F108" i="17"/>
  <c r="J107" i="17"/>
  <c r="H107" i="17"/>
  <c r="G107" i="17"/>
  <c r="F107" i="17"/>
  <c r="I107" i="17" s="1"/>
  <c r="E107" i="17"/>
  <c r="D107" i="17"/>
  <c r="J106" i="17"/>
  <c r="I106" i="17"/>
  <c r="F106" i="17"/>
  <c r="J105" i="17"/>
  <c r="F105" i="17"/>
  <c r="I105" i="17" s="1"/>
  <c r="J104" i="17"/>
  <c r="I104" i="17"/>
  <c r="F104" i="17"/>
  <c r="F103" i="17"/>
  <c r="J102" i="17"/>
  <c r="E102" i="17"/>
  <c r="E99" i="17" s="1"/>
  <c r="D102" i="17"/>
  <c r="F102" i="17" s="1"/>
  <c r="I102" i="17" s="1"/>
  <c r="J101" i="17"/>
  <c r="F101" i="17"/>
  <c r="I101" i="17" s="1"/>
  <c r="J100" i="17"/>
  <c r="I100" i="17"/>
  <c r="F100" i="17"/>
  <c r="J99" i="17"/>
  <c r="H99" i="17"/>
  <c r="H98" i="17" s="1"/>
  <c r="G99" i="17"/>
  <c r="D99" i="17"/>
  <c r="D98" i="17" s="1"/>
  <c r="G98" i="17"/>
  <c r="J98" i="17" s="1"/>
  <c r="J97" i="17"/>
  <c r="F97" i="17"/>
  <c r="I97" i="17" s="1"/>
  <c r="J96" i="17"/>
  <c r="I96" i="17"/>
  <c r="F96" i="17"/>
  <c r="J95" i="17"/>
  <c r="F95" i="17"/>
  <c r="I95" i="17" s="1"/>
  <c r="H94" i="17"/>
  <c r="G94" i="17"/>
  <c r="J94" i="17" s="1"/>
  <c r="E94" i="17"/>
  <c r="D94" i="17"/>
  <c r="F94" i="17" s="1"/>
  <c r="I94" i="17" s="1"/>
  <c r="J93" i="17"/>
  <c r="I93" i="17"/>
  <c r="J92" i="17"/>
  <c r="F92" i="17"/>
  <c r="I92" i="17" s="1"/>
  <c r="J91" i="17"/>
  <c r="I91" i="17"/>
  <c r="F91" i="17"/>
  <c r="J90" i="17"/>
  <c r="F90" i="17"/>
  <c r="I90" i="17" s="1"/>
  <c r="J89" i="17"/>
  <c r="I89" i="17"/>
  <c r="F89" i="17"/>
  <c r="J88" i="17"/>
  <c r="F88" i="17"/>
  <c r="I88" i="17" s="1"/>
  <c r="J87" i="17"/>
  <c r="E87" i="17"/>
  <c r="F87" i="17" s="1"/>
  <c r="I87" i="17" s="1"/>
  <c r="J86" i="17"/>
  <c r="E86" i="17"/>
  <c r="F86" i="17" s="1"/>
  <c r="I86" i="17" s="1"/>
  <c r="D86" i="17"/>
  <c r="J85" i="17"/>
  <c r="F85" i="17"/>
  <c r="I85" i="17" s="1"/>
  <c r="J84" i="17"/>
  <c r="I84" i="17"/>
  <c r="F84" i="17"/>
  <c r="H83" i="17"/>
  <c r="J83" i="17" s="1"/>
  <c r="G83" i="17"/>
  <c r="I83" i="17" s="1"/>
  <c r="F83" i="17"/>
  <c r="E83" i="17"/>
  <c r="D83" i="17"/>
  <c r="J82" i="17"/>
  <c r="I82" i="17"/>
  <c r="F82" i="17"/>
  <c r="J81" i="17"/>
  <c r="F81" i="17"/>
  <c r="I81" i="17" s="1"/>
  <c r="J80" i="17"/>
  <c r="I80" i="17"/>
  <c r="F80" i="17"/>
  <c r="J79" i="17"/>
  <c r="F79" i="17"/>
  <c r="I79" i="17" s="1"/>
  <c r="J77" i="17"/>
  <c r="I77" i="17"/>
  <c r="F77" i="17"/>
  <c r="J76" i="17"/>
  <c r="F76" i="17"/>
  <c r="I76" i="17" s="1"/>
  <c r="J75" i="17"/>
  <c r="I75" i="17"/>
  <c r="F75" i="17"/>
  <c r="J74" i="17"/>
  <c r="F74" i="17"/>
  <c r="I74" i="17" s="1"/>
  <c r="J73" i="17"/>
  <c r="I73" i="17"/>
  <c r="F73" i="17"/>
  <c r="J72" i="17"/>
  <c r="F72" i="17"/>
  <c r="I72" i="17" s="1"/>
  <c r="J71" i="17"/>
  <c r="I71" i="17"/>
  <c r="F71" i="17"/>
  <c r="J70" i="17"/>
  <c r="F70" i="17"/>
  <c r="I70" i="17" s="1"/>
  <c r="J69" i="17"/>
  <c r="I69" i="17"/>
  <c r="F69" i="17"/>
  <c r="J68" i="17"/>
  <c r="F68" i="17"/>
  <c r="I68" i="17" s="1"/>
  <c r="J67" i="17"/>
  <c r="I67" i="17"/>
  <c r="F67" i="17"/>
  <c r="J66" i="17"/>
  <c r="F66" i="17"/>
  <c r="I66" i="17" s="1"/>
  <c r="H65" i="17"/>
  <c r="G65" i="17"/>
  <c r="E65" i="17"/>
  <c r="F65" i="17" s="1"/>
  <c r="D65" i="17"/>
  <c r="J64" i="17"/>
  <c r="F64" i="17"/>
  <c r="I64" i="17" s="1"/>
  <c r="J63" i="17"/>
  <c r="F63" i="17"/>
  <c r="I63" i="17" s="1"/>
  <c r="J62" i="17"/>
  <c r="F62" i="17"/>
  <c r="I62" i="17" s="1"/>
  <c r="H61" i="17"/>
  <c r="G61" i="17"/>
  <c r="J61" i="17" s="1"/>
  <c r="E61" i="17"/>
  <c r="F61" i="17" s="1"/>
  <c r="D61" i="17"/>
  <c r="J60" i="17"/>
  <c r="F60" i="17"/>
  <c r="I60" i="17" s="1"/>
  <c r="J59" i="17"/>
  <c r="I59" i="17"/>
  <c r="F59" i="17"/>
  <c r="J58" i="17"/>
  <c r="F58" i="17"/>
  <c r="I58" i="17" s="1"/>
  <c r="H57" i="17"/>
  <c r="G57" i="17"/>
  <c r="J57" i="17" s="1"/>
  <c r="E57" i="17"/>
  <c r="F57" i="17" s="1"/>
  <c r="D57" i="17"/>
  <c r="J56" i="17"/>
  <c r="I56" i="17"/>
  <c r="J55" i="17"/>
  <c r="F55" i="17"/>
  <c r="I55" i="17" s="1"/>
  <c r="H54" i="17"/>
  <c r="G54" i="17"/>
  <c r="J54" i="17" s="1"/>
  <c r="D54" i="17"/>
  <c r="F54" i="17" s="1"/>
  <c r="J53" i="17"/>
  <c r="I53" i="17"/>
  <c r="J52" i="17"/>
  <c r="I52" i="17"/>
  <c r="F52" i="17"/>
  <c r="J51" i="17"/>
  <c r="H51" i="17"/>
  <c r="G51" i="17"/>
  <c r="F51" i="17"/>
  <c r="I51" i="17" s="1"/>
  <c r="D51" i="17"/>
  <c r="J50" i="17"/>
  <c r="F50" i="17"/>
  <c r="I50" i="17" s="1"/>
  <c r="J49" i="17"/>
  <c r="I49" i="17"/>
  <c r="F49" i="17"/>
  <c r="J48" i="17"/>
  <c r="F48" i="17"/>
  <c r="I48" i="17" s="1"/>
  <c r="J47" i="17"/>
  <c r="I47" i="17"/>
  <c r="F47" i="17"/>
  <c r="H46" i="17"/>
  <c r="J46" i="17" s="1"/>
  <c r="G46" i="17"/>
  <c r="I46" i="17" s="1"/>
  <c r="E46" i="17"/>
  <c r="D46" i="17"/>
  <c r="F46" i="17" s="1"/>
  <c r="J42" i="17"/>
  <c r="I42" i="17"/>
  <c r="F42" i="17"/>
  <c r="J41" i="17"/>
  <c r="H41" i="17"/>
  <c r="H35" i="17" s="1"/>
  <c r="G41" i="17"/>
  <c r="F41" i="17"/>
  <c r="I41" i="17" s="1"/>
  <c r="D41" i="17"/>
  <c r="J40" i="17"/>
  <c r="F40" i="17"/>
  <c r="I40" i="17" s="1"/>
  <c r="J39" i="17"/>
  <c r="I39" i="17"/>
  <c r="F39" i="17"/>
  <c r="J38" i="17"/>
  <c r="F38" i="17"/>
  <c r="I38" i="17" s="1"/>
  <c r="J37" i="17"/>
  <c r="I37" i="17"/>
  <c r="F37" i="17"/>
  <c r="J36" i="17"/>
  <c r="F36" i="17"/>
  <c r="I36" i="17" s="1"/>
  <c r="G35" i="17"/>
  <c r="J35" i="17" s="1"/>
  <c r="E35" i="17"/>
  <c r="F35" i="17" s="1"/>
  <c r="D35" i="17"/>
  <c r="J34" i="17"/>
  <c r="F34" i="17"/>
  <c r="I34" i="17" s="1"/>
  <c r="J33" i="17"/>
  <c r="I33" i="17"/>
  <c r="F33" i="17"/>
  <c r="J32" i="17"/>
  <c r="F32" i="17"/>
  <c r="I32" i="17" s="1"/>
  <c r="J31" i="17"/>
  <c r="I31" i="17"/>
  <c r="F31" i="17"/>
  <c r="J30" i="17"/>
  <c r="F30" i="17"/>
  <c r="I30" i="17" s="1"/>
  <c r="J29" i="17"/>
  <c r="F29" i="17"/>
  <c r="I29" i="17" s="1"/>
  <c r="J28" i="17"/>
  <c r="F28" i="17"/>
  <c r="I28" i="17" s="1"/>
  <c r="J27" i="17"/>
  <c r="I27" i="17"/>
  <c r="F27" i="17"/>
  <c r="J26" i="17"/>
  <c r="F26" i="17"/>
  <c r="I26" i="17" s="1"/>
  <c r="H25" i="17"/>
  <c r="G25" i="17"/>
  <c r="E25" i="17"/>
  <c r="D25" i="17"/>
  <c r="D24" i="17"/>
  <c r="J23" i="17"/>
  <c r="I23" i="17"/>
  <c r="F23" i="17"/>
  <c r="J22" i="17"/>
  <c r="H22" i="17"/>
  <c r="G22" i="17"/>
  <c r="F22" i="17"/>
  <c r="I22" i="17" s="1"/>
  <c r="E22" i="17"/>
  <c r="D22" i="17"/>
  <c r="J21" i="17"/>
  <c r="I21" i="17"/>
  <c r="F21" i="17"/>
  <c r="H20" i="17"/>
  <c r="J20" i="17" s="1"/>
  <c r="G20" i="17"/>
  <c r="I20" i="17" s="1"/>
  <c r="F20" i="17"/>
  <c r="E20" i="17"/>
  <c r="D20" i="17"/>
  <c r="D19" i="17" s="1"/>
  <c r="G19" i="17"/>
  <c r="E19" i="17"/>
  <c r="J123" i="16"/>
  <c r="I123" i="16"/>
  <c r="F123" i="16"/>
  <c r="J122" i="16"/>
  <c r="I122" i="16"/>
  <c r="F122" i="16"/>
  <c r="J121" i="16"/>
  <c r="F121" i="16"/>
  <c r="I121" i="16" s="1"/>
  <c r="J120" i="16"/>
  <c r="F120" i="16"/>
  <c r="I120" i="16" s="1"/>
  <c r="J119" i="16"/>
  <c r="H119" i="16"/>
  <c r="G119" i="16"/>
  <c r="I119" i="16" s="1"/>
  <c r="F119" i="16"/>
  <c r="E119" i="16"/>
  <c r="D119" i="16"/>
  <c r="J118" i="16"/>
  <c r="I118" i="16"/>
  <c r="F118" i="16"/>
  <c r="J117" i="16"/>
  <c r="F117" i="16"/>
  <c r="I117" i="16" s="1"/>
  <c r="J116" i="16"/>
  <c r="F116" i="16"/>
  <c r="I116" i="16" s="1"/>
  <c r="J115" i="16"/>
  <c r="I115" i="16"/>
  <c r="F115" i="16"/>
  <c r="J114" i="16"/>
  <c r="I114" i="16"/>
  <c r="F114" i="16"/>
  <c r="J113" i="16"/>
  <c r="F113" i="16"/>
  <c r="I113" i="16" s="1"/>
  <c r="J112" i="16"/>
  <c r="F112" i="16"/>
  <c r="I112" i="16" s="1"/>
  <c r="J111" i="16"/>
  <c r="H111" i="16"/>
  <c r="G111" i="16"/>
  <c r="I111" i="16" s="1"/>
  <c r="F111" i="16"/>
  <c r="E111" i="16"/>
  <c r="D111" i="16"/>
  <c r="J110" i="16"/>
  <c r="I110" i="16"/>
  <c r="F110" i="16"/>
  <c r="J109" i="16"/>
  <c r="F109" i="16"/>
  <c r="I109" i="16" s="1"/>
  <c r="J108" i="16"/>
  <c r="F108" i="16"/>
  <c r="I108" i="16" s="1"/>
  <c r="J107" i="16"/>
  <c r="H107" i="16"/>
  <c r="G107" i="16"/>
  <c r="I107" i="16" s="1"/>
  <c r="F107" i="16"/>
  <c r="E107" i="16"/>
  <c r="D107" i="16"/>
  <c r="J106" i="16"/>
  <c r="I106" i="16"/>
  <c r="F106" i="16"/>
  <c r="J105" i="16"/>
  <c r="F105" i="16"/>
  <c r="I105" i="16" s="1"/>
  <c r="J104" i="16"/>
  <c r="F104" i="16"/>
  <c r="I104" i="16" s="1"/>
  <c r="F103" i="16"/>
  <c r="J102" i="16"/>
  <c r="E102" i="16"/>
  <c r="E99" i="16" s="1"/>
  <c r="E98" i="16" s="1"/>
  <c r="D102" i="16"/>
  <c r="D99" i="16" s="1"/>
  <c r="J101" i="16"/>
  <c r="F101" i="16"/>
  <c r="I101" i="16" s="1"/>
  <c r="J100" i="16"/>
  <c r="F100" i="16"/>
  <c r="I100" i="16" s="1"/>
  <c r="J99" i="16"/>
  <c r="H99" i="16"/>
  <c r="G99" i="16"/>
  <c r="H98" i="16"/>
  <c r="J97" i="16"/>
  <c r="F97" i="16"/>
  <c r="I97" i="16" s="1"/>
  <c r="J96" i="16"/>
  <c r="F96" i="16"/>
  <c r="I96" i="16" s="1"/>
  <c r="J95" i="16"/>
  <c r="I95" i="16"/>
  <c r="F95" i="16"/>
  <c r="J94" i="16"/>
  <c r="H94" i="16"/>
  <c r="G94" i="16"/>
  <c r="E94" i="16"/>
  <c r="F94" i="16" s="1"/>
  <c r="I94" i="16" s="1"/>
  <c r="D94" i="16"/>
  <c r="J93" i="16"/>
  <c r="I93" i="16"/>
  <c r="J92" i="16"/>
  <c r="I92" i="16"/>
  <c r="F92" i="16"/>
  <c r="J91" i="16"/>
  <c r="I91" i="16"/>
  <c r="F91" i="16"/>
  <c r="J90" i="16"/>
  <c r="F90" i="16"/>
  <c r="I90" i="16" s="1"/>
  <c r="J89" i="16"/>
  <c r="F89" i="16"/>
  <c r="I89" i="16" s="1"/>
  <c r="J88" i="16"/>
  <c r="I88" i="16"/>
  <c r="F88" i="16"/>
  <c r="J87" i="16"/>
  <c r="I87" i="16"/>
  <c r="F87" i="16"/>
  <c r="E87" i="16"/>
  <c r="J86" i="16"/>
  <c r="E86" i="16"/>
  <c r="D86" i="16"/>
  <c r="F86" i="16" s="1"/>
  <c r="I86" i="16" s="1"/>
  <c r="J85" i="16"/>
  <c r="I85" i="16"/>
  <c r="F85" i="16"/>
  <c r="J84" i="16"/>
  <c r="I84" i="16"/>
  <c r="F84" i="16"/>
  <c r="F83" i="16" s="1"/>
  <c r="I83" i="16" s="1"/>
  <c r="H83" i="16"/>
  <c r="G83" i="16"/>
  <c r="J83" i="16" s="1"/>
  <c r="E83" i="16"/>
  <c r="D83" i="16"/>
  <c r="J82" i="16"/>
  <c r="F82" i="16"/>
  <c r="I82" i="16" s="1"/>
  <c r="J81" i="16"/>
  <c r="I81" i="16"/>
  <c r="F81" i="16"/>
  <c r="J80" i="16"/>
  <c r="I80" i="16"/>
  <c r="F80" i="16"/>
  <c r="J79" i="16"/>
  <c r="F79" i="16"/>
  <c r="I79" i="16" s="1"/>
  <c r="J78" i="16"/>
  <c r="F78" i="16"/>
  <c r="I78" i="16" s="1"/>
  <c r="F77" i="16"/>
  <c r="J76" i="16"/>
  <c r="F76" i="16"/>
  <c r="I76" i="16" s="1"/>
  <c r="J75" i="16"/>
  <c r="I75" i="16"/>
  <c r="F75" i="16"/>
  <c r="J74" i="16"/>
  <c r="I74" i="16"/>
  <c r="F74" i="16"/>
  <c r="J73" i="16"/>
  <c r="F73" i="16"/>
  <c r="I73" i="16" s="1"/>
  <c r="J72" i="16"/>
  <c r="F72" i="16"/>
  <c r="I72" i="16" s="1"/>
  <c r="J71" i="16"/>
  <c r="I71" i="16"/>
  <c r="F71" i="16"/>
  <c r="J70" i="16"/>
  <c r="I70" i="16"/>
  <c r="F70" i="16"/>
  <c r="J69" i="16"/>
  <c r="F69" i="16"/>
  <c r="I69" i="16" s="1"/>
  <c r="J68" i="16"/>
  <c r="F68" i="16"/>
  <c r="I68" i="16" s="1"/>
  <c r="J67" i="16"/>
  <c r="I67" i="16"/>
  <c r="F67" i="16"/>
  <c r="J66" i="16"/>
  <c r="I66" i="16"/>
  <c r="F66" i="16"/>
  <c r="H65" i="16"/>
  <c r="G65" i="16"/>
  <c r="J65" i="16" s="1"/>
  <c r="E65" i="16"/>
  <c r="D65" i="16"/>
  <c r="F65" i="16" s="1"/>
  <c r="I65" i="16" s="1"/>
  <c r="J64" i="16"/>
  <c r="F64" i="16"/>
  <c r="I64" i="16" s="1"/>
  <c r="J63" i="16"/>
  <c r="I63" i="16"/>
  <c r="F63" i="16"/>
  <c r="J62" i="16"/>
  <c r="I62" i="16"/>
  <c r="F62" i="16"/>
  <c r="H61" i="16"/>
  <c r="G61" i="16"/>
  <c r="J61" i="16" s="1"/>
  <c r="E61" i="16"/>
  <c r="D61" i="16"/>
  <c r="F61" i="16" s="1"/>
  <c r="I61" i="16" s="1"/>
  <c r="J60" i="16"/>
  <c r="F60" i="16"/>
  <c r="I60" i="16" s="1"/>
  <c r="J59" i="16"/>
  <c r="I59" i="16"/>
  <c r="F59" i="16"/>
  <c r="J58" i="16"/>
  <c r="I58" i="16"/>
  <c r="F58" i="16"/>
  <c r="H57" i="16"/>
  <c r="G57" i="16"/>
  <c r="J57" i="16" s="1"/>
  <c r="D57" i="16"/>
  <c r="F57" i="16" s="1"/>
  <c r="I57" i="16" s="1"/>
  <c r="J56" i="16"/>
  <c r="I56" i="16"/>
  <c r="J55" i="16"/>
  <c r="F55" i="16"/>
  <c r="I55" i="16" s="1"/>
  <c r="H54" i="16"/>
  <c r="G54" i="16"/>
  <c r="J54" i="16" s="1"/>
  <c r="F54" i="16"/>
  <c r="D54" i="16"/>
  <c r="J53" i="16"/>
  <c r="I53" i="16"/>
  <c r="J52" i="16"/>
  <c r="F52" i="16"/>
  <c r="I52" i="16" s="1"/>
  <c r="J51" i="16"/>
  <c r="H51" i="16"/>
  <c r="G51" i="16"/>
  <c r="I51" i="16" s="1"/>
  <c r="F51" i="16"/>
  <c r="E51" i="16"/>
  <c r="D51" i="16"/>
  <c r="J50" i="16"/>
  <c r="I50" i="16"/>
  <c r="F50" i="16"/>
  <c r="J49" i="16"/>
  <c r="F49" i="16"/>
  <c r="I49" i="16" s="1"/>
  <c r="J48" i="16"/>
  <c r="F48" i="16"/>
  <c r="I48" i="16" s="1"/>
  <c r="J47" i="16"/>
  <c r="I47" i="16"/>
  <c r="F47" i="16"/>
  <c r="J46" i="16"/>
  <c r="H46" i="16"/>
  <c r="G46" i="16"/>
  <c r="E46" i="16"/>
  <c r="F46" i="16" s="1"/>
  <c r="I46" i="16" s="1"/>
  <c r="D46" i="16"/>
  <c r="J42" i="16"/>
  <c r="F42" i="16"/>
  <c r="I42" i="16" s="1"/>
  <c r="H41" i="16"/>
  <c r="G41" i="16"/>
  <c r="J41" i="16" s="1"/>
  <c r="F41" i="16"/>
  <c r="D41" i="16"/>
  <c r="J40" i="16"/>
  <c r="I40" i="16"/>
  <c r="F40" i="16"/>
  <c r="J39" i="16"/>
  <c r="F39" i="16"/>
  <c r="I39" i="16" s="1"/>
  <c r="J38" i="16"/>
  <c r="F38" i="16"/>
  <c r="I38" i="16" s="1"/>
  <c r="J37" i="16"/>
  <c r="I37" i="16"/>
  <c r="F37" i="16"/>
  <c r="J36" i="16"/>
  <c r="I36" i="16"/>
  <c r="F36" i="16"/>
  <c r="H35" i="16"/>
  <c r="H24" i="16" s="1"/>
  <c r="E35" i="16"/>
  <c r="D35" i="16"/>
  <c r="D24" i="16" s="1"/>
  <c r="F24" i="16" s="1"/>
  <c r="J34" i="16"/>
  <c r="F34" i="16"/>
  <c r="I34" i="16" s="1"/>
  <c r="J33" i="16"/>
  <c r="I33" i="16"/>
  <c r="F33" i="16"/>
  <c r="J32" i="16"/>
  <c r="I32" i="16"/>
  <c r="F32" i="16"/>
  <c r="J31" i="16"/>
  <c r="F31" i="16"/>
  <c r="I31" i="16" s="1"/>
  <c r="J30" i="16"/>
  <c r="F30" i="16"/>
  <c r="I30" i="16" s="1"/>
  <c r="J29" i="16"/>
  <c r="I29" i="16"/>
  <c r="F29" i="16"/>
  <c r="J28" i="16"/>
  <c r="I28" i="16"/>
  <c r="F28" i="16"/>
  <c r="J27" i="16"/>
  <c r="F27" i="16"/>
  <c r="I27" i="16" s="1"/>
  <c r="J26" i="16"/>
  <c r="F26" i="16"/>
  <c r="I26" i="16" s="1"/>
  <c r="J25" i="16"/>
  <c r="H25" i="16"/>
  <c r="G25" i="16"/>
  <c r="I25" i="16" s="1"/>
  <c r="F25" i="16"/>
  <c r="E25" i="16"/>
  <c r="D25" i="16"/>
  <c r="E24" i="16"/>
  <c r="J23" i="16"/>
  <c r="F23" i="16"/>
  <c r="I23" i="16" s="1"/>
  <c r="H22" i="16"/>
  <c r="G22" i="16"/>
  <c r="J22" i="16" s="1"/>
  <c r="E22" i="16"/>
  <c r="D22" i="16"/>
  <c r="F22" i="16" s="1"/>
  <c r="J21" i="16"/>
  <c r="I21" i="16"/>
  <c r="F21" i="16"/>
  <c r="J20" i="16"/>
  <c r="I20" i="16"/>
  <c r="H20" i="16"/>
  <c r="G20" i="16"/>
  <c r="F20" i="16"/>
  <c r="E20" i="16"/>
  <c r="E19" i="16" s="1"/>
  <c r="E18" i="16" s="1"/>
  <c r="E17" i="16" s="1"/>
  <c r="E124" i="16" s="1"/>
  <c r="D20" i="16"/>
  <c r="H19" i="16"/>
  <c r="H18" i="16" s="1"/>
  <c r="H17" i="16" s="1"/>
  <c r="H124" i="16" s="1"/>
  <c r="D19" i="16"/>
  <c r="E19" i="15"/>
  <c r="G19" i="15"/>
  <c r="D20" i="15"/>
  <c r="D19" i="15" s="1"/>
  <c r="E20" i="15"/>
  <c r="F20" i="15"/>
  <c r="G20" i="15"/>
  <c r="I20" i="15" s="1"/>
  <c r="H20" i="15"/>
  <c r="H19" i="15" s="1"/>
  <c r="J20" i="15"/>
  <c r="F21" i="15"/>
  <c r="I21" i="15"/>
  <c r="J21" i="15"/>
  <c r="D22" i="15"/>
  <c r="F22" i="15" s="1"/>
  <c r="I22" i="15" s="1"/>
  <c r="E22" i="15"/>
  <c r="G22" i="15"/>
  <c r="H22" i="15"/>
  <c r="J22" i="15" s="1"/>
  <c r="F23" i="15"/>
  <c r="I23" i="15"/>
  <c r="J23" i="15"/>
  <c r="D25" i="15"/>
  <c r="F25" i="15" s="1"/>
  <c r="E25" i="15"/>
  <c r="E24" i="15" s="1"/>
  <c r="G25" i="15"/>
  <c r="G24" i="15" s="1"/>
  <c r="H25" i="15"/>
  <c r="F26" i="15"/>
  <c r="I26" i="15" s="1"/>
  <c r="J26" i="15"/>
  <c r="F27" i="15"/>
  <c r="I27" i="15"/>
  <c r="J27" i="15"/>
  <c r="F28" i="15"/>
  <c r="I28" i="15" s="1"/>
  <c r="J28" i="15"/>
  <c r="F29" i="15"/>
  <c r="I29" i="15"/>
  <c r="J29" i="15"/>
  <c r="F30" i="15"/>
  <c r="I30" i="15" s="1"/>
  <c r="J30" i="15"/>
  <c r="F31" i="15"/>
  <c r="I31" i="15"/>
  <c r="J31" i="15"/>
  <c r="F32" i="15"/>
  <c r="I32" i="15" s="1"/>
  <c r="J32" i="15"/>
  <c r="F33" i="15"/>
  <c r="I33" i="15"/>
  <c r="J33" i="15"/>
  <c r="F34" i="15"/>
  <c r="I34" i="15" s="1"/>
  <c r="J34" i="15"/>
  <c r="D35" i="15"/>
  <c r="E35" i="15"/>
  <c r="F35" i="15" s="1"/>
  <c r="I35" i="15" s="1"/>
  <c r="G35" i="15"/>
  <c r="F36" i="15"/>
  <c r="I36" i="15" s="1"/>
  <c r="J36" i="15"/>
  <c r="F37" i="15"/>
  <c r="I37" i="15"/>
  <c r="J37" i="15"/>
  <c r="F38" i="15"/>
  <c r="I38" i="15" s="1"/>
  <c r="J38" i="15"/>
  <c r="F39" i="15"/>
  <c r="I39" i="15"/>
  <c r="J39" i="15"/>
  <c r="F40" i="15"/>
  <c r="I40" i="15" s="1"/>
  <c r="J40" i="15"/>
  <c r="D41" i="15"/>
  <c r="F41" i="15"/>
  <c r="I41" i="15" s="1"/>
  <c r="G41" i="15"/>
  <c r="H41" i="15"/>
  <c r="J41" i="15" s="1"/>
  <c r="F42" i="15"/>
  <c r="I42" i="15"/>
  <c r="J42" i="15"/>
  <c r="D46" i="15"/>
  <c r="D24" i="15" s="1"/>
  <c r="G46" i="15"/>
  <c r="H46" i="15"/>
  <c r="F47" i="15"/>
  <c r="I47" i="15" s="1"/>
  <c r="J47" i="15"/>
  <c r="F48" i="15"/>
  <c r="I48" i="15"/>
  <c r="J48" i="15"/>
  <c r="F49" i="15"/>
  <c r="I49" i="15" s="1"/>
  <c r="J49" i="15"/>
  <c r="F50" i="15"/>
  <c r="I50" i="15"/>
  <c r="J50" i="15"/>
  <c r="D51" i="15"/>
  <c r="F51" i="15" s="1"/>
  <c r="I51" i="15" s="1"/>
  <c r="G51" i="15"/>
  <c r="J51" i="15" s="1"/>
  <c r="H51" i="15"/>
  <c r="F52" i="15"/>
  <c r="I52" i="15" s="1"/>
  <c r="J52" i="15"/>
  <c r="I53" i="15"/>
  <c r="J53" i="15"/>
  <c r="D54" i="15"/>
  <c r="F54" i="15"/>
  <c r="G54" i="15"/>
  <c r="I54" i="15" s="1"/>
  <c r="H54" i="15"/>
  <c r="J54" i="15"/>
  <c r="F55" i="15"/>
  <c r="I55" i="15"/>
  <c r="J55" i="15"/>
  <c r="I56" i="15"/>
  <c r="J56" i="15"/>
  <c r="D57" i="15"/>
  <c r="F57" i="15" s="1"/>
  <c r="G57" i="15"/>
  <c r="H57" i="15"/>
  <c r="F58" i="15"/>
  <c r="I58" i="15" s="1"/>
  <c r="J58" i="15"/>
  <c r="F59" i="15"/>
  <c r="I59" i="15"/>
  <c r="J59" i="15"/>
  <c r="F60" i="15"/>
  <c r="I60" i="15" s="1"/>
  <c r="J60" i="15"/>
  <c r="D61" i="15"/>
  <c r="F61" i="15"/>
  <c r="I61" i="15" s="1"/>
  <c r="G61" i="15"/>
  <c r="H61" i="15"/>
  <c r="J61" i="15" s="1"/>
  <c r="F62" i="15"/>
  <c r="I62" i="15"/>
  <c r="J62" i="15"/>
  <c r="F63" i="15"/>
  <c r="I63" i="15" s="1"/>
  <c r="J63" i="15"/>
  <c r="F64" i="15"/>
  <c r="I64" i="15"/>
  <c r="J64" i="15"/>
  <c r="D65" i="15"/>
  <c r="F65" i="15" s="1"/>
  <c r="I65" i="15" s="1"/>
  <c r="E65" i="15"/>
  <c r="G65" i="15"/>
  <c r="H65" i="15"/>
  <c r="J65" i="15" s="1"/>
  <c r="F66" i="15"/>
  <c r="I66" i="15"/>
  <c r="J66" i="15"/>
  <c r="F67" i="15"/>
  <c r="I67" i="15" s="1"/>
  <c r="J67" i="15"/>
  <c r="F68" i="15"/>
  <c r="I68" i="15"/>
  <c r="J68" i="15"/>
  <c r="F69" i="15"/>
  <c r="I69" i="15" s="1"/>
  <c r="J69" i="15"/>
  <c r="F70" i="15"/>
  <c r="I70" i="15"/>
  <c r="J70" i="15"/>
  <c r="F71" i="15"/>
  <c r="I71" i="15" s="1"/>
  <c r="J71" i="15"/>
  <c r="F72" i="15"/>
  <c r="I72" i="15"/>
  <c r="J72" i="15"/>
  <c r="F73" i="15"/>
  <c r="I73" i="15" s="1"/>
  <c r="J73" i="15"/>
  <c r="F74" i="15"/>
  <c r="I74" i="15"/>
  <c r="J74" i="15"/>
  <c r="F75" i="15"/>
  <c r="I75" i="15" s="1"/>
  <c r="J75" i="15"/>
  <c r="F76" i="15"/>
  <c r="I76" i="15"/>
  <c r="J76" i="15"/>
  <c r="F77" i="15"/>
  <c r="I77" i="15" s="1"/>
  <c r="J77" i="15"/>
  <c r="F78" i="15"/>
  <c r="F79" i="15"/>
  <c r="I79" i="15" s="1"/>
  <c r="J79" i="15"/>
  <c r="F80" i="15"/>
  <c r="I80" i="15"/>
  <c r="J80" i="15"/>
  <c r="F81" i="15"/>
  <c r="I81" i="15" s="1"/>
  <c r="J81" i="15"/>
  <c r="F82" i="15"/>
  <c r="I82" i="15"/>
  <c r="J82" i="15"/>
  <c r="D83" i="15"/>
  <c r="E83" i="15"/>
  <c r="G83" i="15"/>
  <c r="H83" i="15"/>
  <c r="J83" i="15" s="1"/>
  <c r="F84" i="15"/>
  <c r="I84" i="15"/>
  <c r="J84" i="15"/>
  <c r="F85" i="15"/>
  <c r="F83" i="15" s="1"/>
  <c r="I83" i="15" s="1"/>
  <c r="J85" i="15"/>
  <c r="D86" i="15"/>
  <c r="F86" i="15" s="1"/>
  <c r="I86" i="15" s="1"/>
  <c r="J86" i="15"/>
  <c r="E87" i="15"/>
  <c r="E86" i="15" s="1"/>
  <c r="J87" i="15"/>
  <c r="F88" i="15"/>
  <c r="I88" i="15" s="1"/>
  <c r="J88" i="15"/>
  <c r="F89" i="15"/>
  <c r="I89" i="15"/>
  <c r="J89" i="15"/>
  <c r="F90" i="15"/>
  <c r="I90" i="15" s="1"/>
  <c r="J90" i="15"/>
  <c r="F91" i="15"/>
  <c r="I91" i="15"/>
  <c r="J91" i="15"/>
  <c r="F92" i="15"/>
  <c r="I92" i="15" s="1"/>
  <c r="J92" i="15"/>
  <c r="I93" i="15"/>
  <c r="J93" i="15"/>
  <c r="D94" i="15"/>
  <c r="E94" i="15"/>
  <c r="F94" i="15" s="1"/>
  <c r="I94" i="15" s="1"/>
  <c r="G94" i="15"/>
  <c r="J94" i="15" s="1"/>
  <c r="H94" i="15"/>
  <c r="F95" i="15"/>
  <c r="I95" i="15" s="1"/>
  <c r="J95" i="15"/>
  <c r="F96" i="15"/>
  <c r="I96" i="15"/>
  <c r="J96" i="15"/>
  <c r="F97" i="15"/>
  <c r="I97" i="15" s="1"/>
  <c r="J97" i="15"/>
  <c r="G98" i="15"/>
  <c r="D99" i="15"/>
  <c r="D98" i="15" s="1"/>
  <c r="G99" i="15"/>
  <c r="H99" i="15"/>
  <c r="H98" i="15" s="1"/>
  <c r="J99" i="15"/>
  <c r="F100" i="15"/>
  <c r="I100" i="15"/>
  <c r="J100" i="15"/>
  <c r="F101" i="15"/>
  <c r="I101" i="15" s="1"/>
  <c r="J101" i="15"/>
  <c r="D102" i="15"/>
  <c r="E102" i="15"/>
  <c r="F102" i="15" s="1"/>
  <c r="I102" i="15" s="1"/>
  <c r="J102" i="15"/>
  <c r="F103" i="15"/>
  <c r="F104" i="15"/>
  <c r="I104" i="15"/>
  <c r="J104" i="15"/>
  <c r="F105" i="15"/>
  <c r="I105" i="15" s="1"/>
  <c r="J105" i="15"/>
  <c r="F106" i="15"/>
  <c r="I106" i="15"/>
  <c r="J106" i="15"/>
  <c r="D107" i="15"/>
  <c r="E107" i="15"/>
  <c r="F107" i="15"/>
  <c r="G107" i="15"/>
  <c r="I107" i="15" s="1"/>
  <c r="H107" i="15"/>
  <c r="J107" i="15"/>
  <c r="F108" i="15"/>
  <c r="I108" i="15"/>
  <c r="J108" i="15"/>
  <c r="F109" i="15"/>
  <c r="I109" i="15" s="1"/>
  <c r="J109" i="15"/>
  <c r="F110" i="15"/>
  <c r="I110" i="15"/>
  <c r="J110" i="15"/>
  <c r="D111" i="15"/>
  <c r="E111" i="15"/>
  <c r="F111" i="15"/>
  <c r="G111" i="15"/>
  <c r="I111" i="15" s="1"/>
  <c r="H111" i="15"/>
  <c r="J111" i="15"/>
  <c r="F112" i="15"/>
  <c r="I112" i="15"/>
  <c r="J112" i="15"/>
  <c r="F113" i="15"/>
  <c r="I113" i="15" s="1"/>
  <c r="J113" i="15"/>
  <c r="F114" i="15"/>
  <c r="I114" i="15"/>
  <c r="J114" i="15"/>
  <c r="F115" i="15"/>
  <c r="I115" i="15" s="1"/>
  <c r="J115" i="15"/>
  <c r="F116" i="15"/>
  <c r="I116" i="15"/>
  <c r="J116" i="15"/>
  <c r="F117" i="15"/>
  <c r="I117" i="15" s="1"/>
  <c r="J117" i="15"/>
  <c r="F118" i="15"/>
  <c r="I118" i="15"/>
  <c r="J118" i="15"/>
  <c r="D119" i="15"/>
  <c r="E119" i="15"/>
  <c r="F119" i="15"/>
  <c r="G119" i="15"/>
  <c r="I119" i="15" s="1"/>
  <c r="H119" i="15"/>
  <c r="J119" i="15"/>
  <c r="F120" i="15"/>
  <c r="I120" i="15"/>
  <c r="J120" i="15"/>
  <c r="F121" i="15"/>
  <c r="I121" i="15" s="1"/>
  <c r="J121" i="15"/>
  <c r="F122" i="15"/>
  <c r="I122" i="15"/>
  <c r="J122" i="15"/>
  <c r="F123" i="15"/>
  <c r="I123" i="15" s="1"/>
  <c r="J123" i="15"/>
  <c r="J122" i="14"/>
  <c r="I122" i="14"/>
  <c r="F122" i="14"/>
  <c r="J121" i="14"/>
  <c r="I121" i="14"/>
  <c r="F121" i="14"/>
  <c r="J120" i="14"/>
  <c r="F120" i="14"/>
  <c r="I120" i="14" s="1"/>
  <c r="J119" i="14"/>
  <c r="F119" i="14"/>
  <c r="I119" i="14" s="1"/>
  <c r="J118" i="14"/>
  <c r="H118" i="14"/>
  <c r="G118" i="14"/>
  <c r="I118" i="14" s="1"/>
  <c r="F118" i="14"/>
  <c r="E118" i="14"/>
  <c r="D118" i="14"/>
  <c r="J117" i="14"/>
  <c r="I117" i="14"/>
  <c r="F117" i="14"/>
  <c r="J116" i="14"/>
  <c r="F116" i="14"/>
  <c r="I116" i="14" s="1"/>
  <c r="J115" i="14"/>
  <c r="F115" i="14"/>
  <c r="I115" i="14" s="1"/>
  <c r="J114" i="14"/>
  <c r="I114" i="14"/>
  <c r="F114" i="14"/>
  <c r="J113" i="14"/>
  <c r="I113" i="14"/>
  <c r="F113" i="14"/>
  <c r="J112" i="14"/>
  <c r="F112" i="14"/>
  <c r="I112" i="14" s="1"/>
  <c r="J111" i="14"/>
  <c r="F111" i="14"/>
  <c r="I111" i="14" s="1"/>
  <c r="J110" i="14"/>
  <c r="H110" i="14"/>
  <c r="G110" i="14"/>
  <c r="I110" i="14" s="1"/>
  <c r="F110" i="14"/>
  <c r="E110" i="14"/>
  <c r="D110" i="14"/>
  <c r="J109" i="14"/>
  <c r="I109" i="14"/>
  <c r="F109" i="14"/>
  <c r="J108" i="14"/>
  <c r="F108" i="14"/>
  <c r="I108" i="14" s="1"/>
  <c r="J107" i="14"/>
  <c r="F107" i="14"/>
  <c r="I107" i="14" s="1"/>
  <c r="J106" i="14"/>
  <c r="H106" i="14"/>
  <c r="G106" i="14"/>
  <c r="I106" i="14" s="1"/>
  <c r="F106" i="14"/>
  <c r="E106" i="14"/>
  <c r="D106" i="14"/>
  <c r="J105" i="14"/>
  <c r="I105" i="14"/>
  <c r="F105" i="14"/>
  <c r="J104" i="14"/>
  <c r="F104" i="14"/>
  <c r="I104" i="14" s="1"/>
  <c r="J103" i="14"/>
  <c r="F103" i="14"/>
  <c r="I103" i="14" s="1"/>
  <c r="F102" i="14"/>
  <c r="J101" i="14"/>
  <c r="E101" i="14"/>
  <c r="E98" i="14" s="1"/>
  <c r="E97" i="14" s="1"/>
  <c r="D101" i="14"/>
  <c r="D98" i="14" s="1"/>
  <c r="J100" i="14"/>
  <c r="F100" i="14"/>
  <c r="I100" i="14" s="1"/>
  <c r="J99" i="14"/>
  <c r="F99" i="14"/>
  <c r="I99" i="14" s="1"/>
  <c r="J98" i="14"/>
  <c r="H98" i="14"/>
  <c r="G98" i="14"/>
  <c r="H97" i="14"/>
  <c r="J96" i="14"/>
  <c r="F96" i="14"/>
  <c r="I96" i="14" s="1"/>
  <c r="J95" i="14"/>
  <c r="F95" i="14"/>
  <c r="I95" i="14" s="1"/>
  <c r="J94" i="14"/>
  <c r="I94" i="14"/>
  <c r="F94" i="14"/>
  <c r="J93" i="14"/>
  <c r="H93" i="14"/>
  <c r="G93" i="14"/>
  <c r="E93" i="14"/>
  <c r="F93" i="14" s="1"/>
  <c r="I93" i="14" s="1"/>
  <c r="D93" i="14"/>
  <c r="J92" i="14"/>
  <c r="I92" i="14"/>
  <c r="J91" i="14"/>
  <c r="I91" i="14"/>
  <c r="F91" i="14"/>
  <c r="J90" i="14"/>
  <c r="I90" i="14"/>
  <c r="F90" i="14"/>
  <c r="J89" i="14"/>
  <c r="F89" i="14"/>
  <c r="I89" i="14" s="1"/>
  <c r="J88" i="14"/>
  <c r="F88" i="14"/>
  <c r="I88" i="14" s="1"/>
  <c r="J87" i="14"/>
  <c r="I87" i="14"/>
  <c r="F87" i="14"/>
  <c r="J86" i="14"/>
  <c r="I86" i="14"/>
  <c r="F86" i="14"/>
  <c r="E86" i="14"/>
  <c r="J85" i="14"/>
  <c r="E85" i="14"/>
  <c r="D85" i="14"/>
  <c r="F85" i="14" s="1"/>
  <c r="I85" i="14" s="1"/>
  <c r="J84" i="14"/>
  <c r="I84" i="14"/>
  <c r="F84" i="14"/>
  <c r="J83" i="14"/>
  <c r="I83" i="14"/>
  <c r="F83" i="14"/>
  <c r="F82" i="14" s="1"/>
  <c r="I82" i="14" s="1"/>
  <c r="H82" i="14"/>
  <c r="G82" i="14"/>
  <c r="J82" i="14" s="1"/>
  <c r="E82" i="14"/>
  <c r="D82" i="14"/>
  <c r="J81" i="14"/>
  <c r="F81" i="14"/>
  <c r="I81" i="14" s="1"/>
  <c r="J80" i="14"/>
  <c r="I80" i="14"/>
  <c r="F80" i="14"/>
  <c r="J79" i="14"/>
  <c r="I79" i="14"/>
  <c r="F79" i="14"/>
  <c r="J78" i="14"/>
  <c r="F78" i="14"/>
  <c r="I78" i="14" s="1"/>
  <c r="J77" i="14"/>
  <c r="F77" i="14"/>
  <c r="I77" i="14" s="1"/>
  <c r="J76" i="14"/>
  <c r="I76" i="14"/>
  <c r="F76" i="14"/>
  <c r="J75" i="14"/>
  <c r="I75" i="14"/>
  <c r="F75" i="14"/>
  <c r="J74" i="14"/>
  <c r="F74" i="14"/>
  <c r="I74" i="14" s="1"/>
  <c r="J73" i="14"/>
  <c r="F73" i="14"/>
  <c r="I73" i="14" s="1"/>
  <c r="J72" i="14"/>
  <c r="I72" i="14"/>
  <c r="F72" i="14"/>
  <c r="J71" i="14"/>
  <c r="I71" i="14"/>
  <c r="F71" i="14"/>
  <c r="J70" i="14"/>
  <c r="F70" i="14"/>
  <c r="I70" i="14" s="1"/>
  <c r="J69" i="14"/>
  <c r="F69" i="14"/>
  <c r="I69" i="14" s="1"/>
  <c r="J68" i="14"/>
  <c r="I68" i="14"/>
  <c r="F68" i="14"/>
  <c r="J67" i="14"/>
  <c r="I67" i="14"/>
  <c r="F67" i="14"/>
  <c r="J66" i="14"/>
  <c r="F66" i="14"/>
  <c r="I66" i="14" s="1"/>
  <c r="H65" i="14"/>
  <c r="G65" i="14"/>
  <c r="J65" i="14" s="1"/>
  <c r="E65" i="14"/>
  <c r="D65" i="14"/>
  <c r="F65" i="14" s="1"/>
  <c r="J64" i="14"/>
  <c r="I64" i="14"/>
  <c r="F64" i="14"/>
  <c r="J63" i="14"/>
  <c r="I63" i="14"/>
  <c r="F63" i="14"/>
  <c r="J62" i="14"/>
  <c r="F62" i="14"/>
  <c r="I62" i="14" s="1"/>
  <c r="H61" i="14"/>
  <c r="G61" i="14"/>
  <c r="J61" i="14" s="1"/>
  <c r="F61" i="14"/>
  <c r="D61" i="14"/>
  <c r="J60" i="14"/>
  <c r="I60" i="14"/>
  <c r="F60" i="14"/>
  <c r="J59" i="14"/>
  <c r="F59" i="14"/>
  <c r="I59" i="14" s="1"/>
  <c r="J58" i="14"/>
  <c r="F58" i="14"/>
  <c r="I58" i="14" s="1"/>
  <c r="J57" i="14"/>
  <c r="H57" i="14"/>
  <c r="G57" i="14"/>
  <c r="I57" i="14" s="1"/>
  <c r="F57" i="14"/>
  <c r="D57" i="14"/>
  <c r="J56" i="14"/>
  <c r="I56" i="14"/>
  <c r="J55" i="14"/>
  <c r="I55" i="14"/>
  <c r="F55" i="14"/>
  <c r="J54" i="14"/>
  <c r="H54" i="14"/>
  <c r="G54" i="14"/>
  <c r="D54" i="14"/>
  <c r="F54" i="14" s="1"/>
  <c r="I54" i="14" s="1"/>
  <c r="J53" i="14"/>
  <c r="I53" i="14"/>
  <c r="J52" i="14"/>
  <c r="I52" i="14"/>
  <c r="F52" i="14"/>
  <c r="H51" i="14"/>
  <c r="G51" i="14"/>
  <c r="J51" i="14" s="1"/>
  <c r="D51" i="14"/>
  <c r="F51" i="14" s="1"/>
  <c r="I51" i="14" s="1"/>
  <c r="J50" i="14"/>
  <c r="I50" i="14"/>
  <c r="F50" i="14"/>
  <c r="J49" i="14"/>
  <c r="I49" i="14"/>
  <c r="F49" i="14"/>
  <c r="J48" i="14"/>
  <c r="F48" i="14"/>
  <c r="I48" i="14" s="1"/>
  <c r="J47" i="14"/>
  <c r="F47" i="14"/>
  <c r="I47" i="14" s="1"/>
  <c r="J46" i="14"/>
  <c r="H46" i="14"/>
  <c r="G46" i="14"/>
  <c r="I46" i="14" s="1"/>
  <c r="F46" i="14"/>
  <c r="D46" i="14"/>
  <c r="J42" i="14"/>
  <c r="F42" i="14"/>
  <c r="I42" i="14" s="1"/>
  <c r="H41" i="14"/>
  <c r="G41" i="14"/>
  <c r="J41" i="14" s="1"/>
  <c r="F41" i="14"/>
  <c r="D41" i="14"/>
  <c r="J40" i="14"/>
  <c r="I40" i="14"/>
  <c r="F40" i="14"/>
  <c r="J39" i="14"/>
  <c r="F39" i="14"/>
  <c r="I39" i="14" s="1"/>
  <c r="J38" i="14"/>
  <c r="F38" i="14"/>
  <c r="I38" i="14" s="1"/>
  <c r="J37" i="14"/>
  <c r="I37" i="14"/>
  <c r="F37" i="14"/>
  <c r="J36" i="14"/>
  <c r="I36" i="14"/>
  <c r="F36" i="14"/>
  <c r="H35" i="14"/>
  <c r="E35" i="14"/>
  <c r="D35" i="14"/>
  <c r="F35" i="14" s="1"/>
  <c r="J34" i="14"/>
  <c r="F34" i="14"/>
  <c r="I34" i="14" s="1"/>
  <c r="J33" i="14"/>
  <c r="I33" i="14"/>
  <c r="F33" i="14"/>
  <c r="J32" i="14"/>
  <c r="I32" i="14"/>
  <c r="F32" i="14"/>
  <c r="J31" i="14"/>
  <c r="F31" i="14"/>
  <c r="I31" i="14" s="1"/>
  <c r="J30" i="14"/>
  <c r="F30" i="14"/>
  <c r="I30" i="14" s="1"/>
  <c r="J29" i="14"/>
  <c r="I29" i="14"/>
  <c r="F29" i="14"/>
  <c r="J28" i="14"/>
  <c r="I28" i="14"/>
  <c r="F28" i="14"/>
  <c r="J27" i="14"/>
  <c r="F27" i="14"/>
  <c r="I27" i="14" s="1"/>
  <c r="J26" i="14"/>
  <c r="F26" i="14"/>
  <c r="I26" i="14" s="1"/>
  <c r="J25" i="14"/>
  <c r="G25" i="14"/>
  <c r="E25" i="14"/>
  <c r="E24" i="14" s="1"/>
  <c r="D25" i="14"/>
  <c r="H24" i="14"/>
  <c r="D24" i="14"/>
  <c r="J23" i="14"/>
  <c r="F23" i="14"/>
  <c r="I23" i="14" s="1"/>
  <c r="J22" i="14"/>
  <c r="H22" i="14"/>
  <c r="G22" i="14"/>
  <c r="I22" i="14" s="1"/>
  <c r="F22" i="14"/>
  <c r="E22" i="14"/>
  <c r="D22" i="14"/>
  <c r="J21" i="14"/>
  <c r="I21" i="14"/>
  <c r="F21" i="14"/>
  <c r="F20" i="14" s="1"/>
  <c r="I20" i="14" s="1"/>
  <c r="H20" i="14"/>
  <c r="H19" i="14" s="1"/>
  <c r="H18" i="14" s="1"/>
  <c r="H17" i="14" s="1"/>
  <c r="H123" i="14" s="1"/>
  <c r="G20" i="14"/>
  <c r="J20" i="14" s="1"/>
  <c r="E20" i="14"/>
  <c r="E19" i="14" s="1"/>
  <c r="E18" i="14" s="1"/>
  <c r="E17" i="14" s="1"/>
  <c r="E123" i="14" s="1"/>
  <c r="D20" i="14"/>
  <c r="D19" i="14" s="1"/>
  <c r="G19" i="14"/>
  <c r="J19" i="14" s="1"/>
  <c r="I46" i="36" l="1"/>
  <c r="G24" i="17"/>
  <c r="J24" i="17" s="1"/>
  <c r="G24" i="36"/>
  <c r="J24" i="36" s="1"/>
  <c r="J25" i="36"/>
  <c r="J83" i="31"/>
  <c r="J83" i="30"/>
  <c r="J65" i="28"/>
  <c r="F20" i="28"/>
  <c r="I57" i="28"/>
  <c r="I20" i="28"/>
  <c r="G24" i="28"/>
  <c r="G18" i="28" s="1"/>
  <c r="I20" i="26"/>
  <c r="F37" i="24"/>
  <c r="I48" i="24"/>
  <c r="F110" i="24"/>
  <c r="I110" i="24" s="1"/>
  <c r="D101" i="24"/>
  <c r="J59" i="24"/>
  <c r="F114" i="24"/>
  <c r="I114" i="24" s="1"/>
  <c r="J48" i="24"/>
  <c r="I59" i="24"/>
  <c r="F67" i="24"/>
  <c r="I67" i="24" s="1"/>
  <c r="F97" i="24"/>
  <c r="I97" i="24" s="1"/>
  <c r="H101" i="24"/>
  <c r="F122" i="24"/>
  <c r="I122" i="24" s="1"/>
  <c r="H19" i="24"/>
  <c r="I43" i="24"/>
  <c r="J56" i="24"/>
  <c r="J84" i="24"/>
  <c r="J97" i="24"/>
  <c r="G101" i="24"/>
  <c r="J25" i="24"/>
  <c r="J22" i="24"/>
  <c r="J43" i="24"/>
  <c r="J53" i="24"/>
  <c r="F105" i="24"/>
  <c r="I105" i="24" s="1"/>
  <c r="E19" i="24"/>
  <c r="E24" i="24"/>
  <c r="E18" i="24" s="1"/>
  <c r="E17" i="24" s="1"/>
  <c r="E127" i="24" s="1"/>
  <c r="E89" i="24"/>
  <c r="F89" i="24" s="1"/>
  <c r="I89" i="24" s="1"/>
  <c r="J110" i="24"/>
  <c r="I53" i="24"/>
  <c r="J20" i="24"/>
  <c r="F22" i="24"/>
  <c r="I22" i="24" s="1"/>
  <c r="I56" i="24"/>
  <c r="J67" i="24"/>
  <c r="J102" i="24"/>
  <c r="F20" i="22"/>
  <c r="I20" i="22" s="1"/>
  <c r="J100" i="22"/>
  <c r="E100" i="22"/>
  <c r="J22" i="22"/>
  <c r="F25" i="22"/>
  <c r="I25" i="22" s="1"/>
  <c r="D24" i="22"/>
  <c r="J67" i="22"/>
  <c r="I86" i="22"/>
  <c r="J88" i="22"/>
  <c r="F96" i="22"/>
  <c r="I37" i="22"/>
  <c r="G37" i="22"/>
  <c r="J37" i="22" s="1"/>
  <c r="I53" i="22"/>
  <c r="J53" i="22"/>
  <c r="J96" i="22"/>
  <c r="F104" i="22"/>
  <c r="I104" i="22" s="1"/>
  <c r="I22" i="22"/>
  <c r="J20" i="21"/>
  <c r="F25" i="21"/>
  <c r="F65" i="21"/>
  <c r="D99" i="21"/>
  <c r="I20" i="21"/>
  <c r="J25" i="21"/>
  <c r="I41" i="21"/>
  <c r="D24" i="21"/>
  <c r="J65" i="21"/>
  <c r="F84" i="21"/>
  <c r="I84" i="21" s="1"/>
  <c r="F100" i="21"/>
  <c r="I100" i="21" s="1"/>
  <c r="H18" i="21"/>
  <c r="I22" i="21"/>
  <c r="H24" i="21"/>
  <c r="I51" i="21"/>
  <c r="J54" i="21"/>
  <c r="J61" i="21"/>
  <c r="E87" i="21"/>
  <c r="F87" i="21" s="1"/>
  <c r="I87" i="21" s="1"/>
  <c r="J95" i="21"/>
  <c r="F20" i="18"/>
  <c r="D24" i="18"/>
  <c r="F57" i="18"/>
  <c r="F65" i="18"/>
  <c r="I65" i="18" s="1"/>
  <c r="J82" i="18"/>
  <c r="I25" i="18"/>
  <c r="I20" i="18"/>
  <c r="F61" i="18"/>
  <c r="F85" i="18"/>
  <c r="I85" i="18" s="1"/>
  <c r="J98" i="18"/>
  <c r="F82" i="18"/>
  <c r="I82" i="18" s="1"/>
  <c r="G97" i="18"/>
  <c r="J97" i="18" s="1"/>
  <c r="G24" i="18"/>
  <c r="J24" i="18" s="1"/>
  <c r="J46" i="18"/>
  <c r="I66" i="36"/>
  <c r="G24" i="35"/>
  <c r="J65" i="35"/>
  <c r="I65" i="35"/>
  <c r="E24" i="35"/>
  <c r="E18" i="35" s="1"/>
  <c r="E17" i="35" s="1"/>
  <c r="E126" i="35" s="1"/>
  <c r="J102" i="28"/>
  <c r="I83" i="31"/>
  <c r="E18" i="31"/>
  <c r="E17" i="31" s="1"/>
  <c r="E127" i="31" s="1"/>
  <c r="H24" i="31"/>
  <c r="H18" i="31" s="1"/>
  <c r="H17" i="31" s="1"/>
  <c r="H127" i="31" s="1"/>
  <c r="F83" i="30"/>
  <c r="I83" i="30" s="1"/>
  <c r="E24" i="29"/>
  <c r="F24" i="29" s="1"/>
  <c r="J65" i="29"/>
  <c r="H24" i="29"/>
  <c r="H18" i="29" s="1"/>
  <c r="H17" i="29" s="1"/>
  <c r="H124" i="29" s="1"/>
  <c r="F65" i="28"/>
  <c r="I65" i="28" s="1"/>
  <c r="E24" i="28"/>
  <c r="E18" i="28" s="1"/>
  <c r="F25" i="27"/>
  <c r="G83" i="26"/>
  <c r="J83" i="26" s="1"/>
  <c r="I90" i="26"/>
  <c r="J20" i="26"/>
  <c r="F22" i="26"/>
  <c r="I22" i="26" s="1"/>
  <c r="E24" i="26"/>
  <c r="D24" i="26"/>
  <c r="J66" i="26"/>
  <c r="F84" i="26"/>
  <c r="I113" i="26"/>
  <c r="H18" i="26"/>
  <c r="H17" i="26" s="1"/>
  <c r="H130" i="26" s="1"/>
  <c r="J25" i="26"/>
  <c r="I42" i="26"/>
  <c r="J55" i="26"/>
  <c r="I58" i="26"/>
  <c r="J62" i="26"/>
  <c r="I36" i="26"/>
  <c r="I47" i="26"/>
  <c r="F66" i="26"/>
  <c r="I99" i="26"/>
  <c r="J107" i="26"/>
  <c r="I117" i="26"/>
  <c r="I125" i="26"/>
  <c r="F24" i="25"/>
  <c r="F84" i="24"/>
  <c r="I84" i="24" s="1"/>
  <c r="F25" i="24"/>
  <c r="F65" i="23"/>
  <c r="I65" i="23" s="1"/>
  <c r="E24" i="23"/>
  <c r="E18" i="23" s="1"/>
  <c r="E17" i="23" s="1"/>
  <c r="E124" i="23" s="1"/>
  <c r="H24" i="22"/>
  <c r="H18" i="22" s="1"/>
  <c r="H17" i="22" s="1"/>
  <c r="H126" i="22" s="1"/>
  <c r="J25" i="22"/>
  <c r="E99" i="21"/>
  <c r="F99" i="21" s="1"/>
  <c r="I99" i="21" s="1"/>
  <c r="F47" i="20"/>
  <c r="I47" i="20" s="1"/>
  <c r="F101" i="20"/>
  <c r="E18" i="20"/>
  <c r="E17" i="20" s="1"/>
  <c r="E127" i="20" s="1"/>
  <c r="F24" i="20"/>
  <c r="H24" i="20"/>
  <c r="H18" i="20" s="1"/>
  <c r="H17" i="20" s="1"/>
  <c r="H127" i="20" s="1"/>
  <c r="I87" i="19"/>
  <c r="G83" i="19"/>
  <c r="J65" i="19"/>
  <c r="I65" i="19"/>
  <c r="G24" i="19"/>
  <c r="J83" i="19"/>
  <c r="H24" i="19"/>
  <c r="E24" i="19"/>
  <c r="E18" i="19" s="1"/>
  <c r="E17" i="19" s="1"/>
  <c r="E125" i="19" s="1"/>
  <c r="F35" i="19"/>
  <c r="F101" i="18"/>
  <c r="I101" i="18" s="1"/>
  <c r="I46" i="18"/>
  <c r="E24" i="18"/>
  <c r="J61" i="18"/>
  <c r="J65" i="17"/>
  <c r="H24" i="17"/>
  <c r="E24" i="17"/>
  <c r="E18" i="17" s="1"/>
  <c r="E17" i="17" s="1"/>
  <c r="E124" i="17" s="1"/>
  <c r="F24" i="17"/>
  <c r="F25" i="17"/>
  <c r="I25" i="17" s="1"/>
  <c r="I41" i="36"/>
  <c r="J52" i="36"/>
  <c r="I52" i="36"/>
  <c r="J35" i="36"/>
  <c r="I35" i="36"/>
  <c r="F100" i="36"/>
  <c r="F19" i="36"/>
  <c r="D18" i="36"/>
  <c r="D17" i="36" s="1"/>
  <c r="D126" i="36" s="1"/>
  <c r="H19" i="36"/>
  <c r="H18" i="36" s="1"/>
  <c r="H17" i="36" s="1"/>
  <c r="H126" i="36" s="1"/>
  <c r="J20" i="36"/>
  <c r="I22" i="36"/>
  <c r="F25" i="36"/>
  <c r="I25" i="36" s="1"/>
  <c r="E24" i="36"/>
  <c r="E18" i="36" s="1"/>
  <c r="E17" i="36" s="1"/>
  <c r="E126" i="36" s="1"/>
  <c r="F101" i="36"/>
  <c r="I101" i="36" s="1"/>
  <c r="E100" i="36"/>
  <c r="I83" i="36"/>
  <c r="G100" i="36"/>
  <c r="I84" i="36"/>
  <c r="F104" i="36"/>
  <c r="I104" i="36" s="1"/>
  <c r="F19" i="35"/>
  <c r="I19" i="35" s="1"/>
  <c r="D18" i="35"/>
  <c r="J24" i="35"/>
  <c r="F24" i="35"/>
  <c r="I24" i="35" s="1"/>
  <c r="J83" i="35"/>
  <c r="F101" i="35"/>
  <c r="I101" i="35" s="1"/>
  <c r="E100" i="35"/>
  <c r="F100" i="35" s="1"/>
  <c r="I100" i="35" s="1"/>
  <c r="G18" i="35"/>
  <c r="H19" i="35"/>
  <c r="H18" i="35" s="1"/>
  <c r="H17" i="35" s="1"/>
  <c r="H126" i="35" s="1"/>
  <c r="J25" i="35"/>
  <c r="I84" i="35"/>
  <c r="I35" i="35"/>
  <c r="I51" i="35"/>
  <c r="I83" i="35"/>
  <c r="F19" i="32"/>
  <c r="E18" i="32"/>
  <c r="E17" i="32" s="1"/>
  <c r="E128" i="32" s="1"/>
  <c r="F103" i="32"/>
  <c r="I103" i="32" s="1"/>
  <c r="D102" i="32"/>
  <c r="F102" i="32" s="1"/>
  <c r="I102" i="32" s="1"/>
  <c r="F82" i="32"/>
  <c r="J102" i="32"/>
  <c r="G19" i="32"/>
  <c r="I21" i="32"/>
  <c r="D24" i="32"/>
  <c r="F24" i="32" s="1"/>
  <c r="H24" i="32"/>
  <c r="H18" i="32" s="1"/>
  <c r="H17" i="32" s="1"/>
  <c r="H128" i="32" s="1"/>
  <c r="G82" i="32"/>
  <c r="J82" i="32" s="1"/>
  <c r="I83" i="32"/>
  <c r="I82" i="32" s="1"/>
  <c r="I20" i="32"/>
  <c r="I24" i="32"/>
  <c r="I54" i="32"/>
  <c r="F106" i="32"/>
  <c r="I106" i="32" s="1"/>
  <c r="J19" i="31"/>
  <c r="I19" i="31"/>
  <c r="F102" i="31"/>
  <c r="I102" i="31" s="1"/>
  <c r="E101" i="31"/>
  <c r="F101" i="31" s="1"/>
  <c r="I101" i="31" s="1"/>
  <c r="D18" i="31"/>
  <c r="F20" i="31"/>
  <c r="I20" i="31" s="1"/>
  <c r="J20" i="31"/>
  <c r="F46" i="31"/>
  <c r="I46" i="31" s="1"/>
  <c r="I22" i="31"/>
  <c r="I41" i="31"/>
  <c r="I62" i="31"/>
  <c r="I66" i="31"/>
  <c r="G35" i="31"/>
  <c r="D18" i="30"/>
  <c r="F19" i="30"/>
  <c r="I19" i="30" s="1"/>
  <c r="F101" i="30"/>
  <c r="I101" i="30" s="1"/>
  <c r="E100" i="30"/>
  <c r="F100" i="30" s="1"/>
  <c r="I100" i="30" s="1"/>
  <c r="J19" i="30"/>
  <c r="G24" i="30"/>
  <c r="F54" i="30"/>
  <c r="I54" i="30" s="1"/>
  <c r="I25" i="30"/>
  <c r="J41" i="30"/>
  <c r="I61" i="30"/>
  <c r="I65" i="30"/>
  <c r="E24" i="30"/>
  <c r="F24" i="30" s="1"/>
  <c r="F19" i="29"/>
  <c r="I19" i="29" s="1"/>
  <c r="J19" i="29"/>
  <c r="F98" i="29"/>
  <c r="I98" i="29" s="1"/>
  <c r="F99" i="29"/>
  <c r="I99" i="29" s="1"/>
  <c r="E98" i="29"/>
  <c r="D18" i="29"/>
  <c r="F20" i="29"/>
  <c r="I20" i="29" s="1"/>
  <c r="J20" i="29"/>
  <c r="I22" i="29"/>
  <c r="I41" i="29"/>
  <c r="I61" i="29"/>
  <c r="I65" i="29"/>
  <c r="G35" i="29"/>
  <c r="F83" i="28"/>
  <c r="I83" i="28" s="1"/>
  <c r="F24" i="28"/>
  <c r="F19" i="28"/>
  <c r="D18" i="28"/>
  <c r="D17" i="28" s="1"/>
  <c r="G98" i="28"/>
  <c r="J99" i="28"/>
  <c r="F99" i="28"/>
  <c r="I99" i="28" s="1"/>
  <c r="I102" i="28"/>
  <c r="E99" i="28"/>
  <c r="E98" i="28" s="1"/>
  <c r="F98" i="28" s="1"/>
  <c r="I84" i="28"/>
  <c r="J57" i="28"/>
  <c r="J46" i="28"/>
  <c r="F46" i="28"/>
  <c r="I46" i="28" s="1"/>
  <c r="H35" i="28"/>
  <c r="H24" i="28" s="1"/>
  <c r="J25" i="28"/>
  <c r="I25" i="28"/>
  <c r="I85" i="27"/>
  <c r="F83" i="27"/>
  <c r="I83" i="27" s="1"/>
  <c r="I20" i="27"/>
  <c r="J25" i="27"/>
  <c r="I25" i="27"/>
  <c r="G24" i="27"/>
  <c r="I54" i="27"/>
  <c r="E100" i="27"/>
  <c r="F103" i="27"/>
  <c r="I103" i="27" s="1"/>
  <c r="D19" i="27"/>
  <c r="F22" i="27"/>
  <c r="I22" i="27" s="1"/>
  <c r="E24" i="27"/>
  <c r="F35" i="27"/>
  <c r="J41" i="27"/>
  <c r="J57" i="27"/>
  <c r="I57" i="27"/>
  <c r="I108" i="27"/>
  <c r="I120" i="27"/>
  <c r="J46" i="27"/>
  <c r="I46" i="27"/>
  <c r="G19" i="27"/>
  <c r="D24" i="27"/>
  <c r="G35" i="27"/>
  <c r="G99" i="27"/>
  <c r="E103" i="26"/>
  <c r="F103" i="26" s="1"/>
  <c r="F104" i="26"/>
  <c r="F24" i="26"/>
  <c r="E18" i="26"/>
  <c r="D18" i="26"/>
  <c r="F19" i="26"/>
  <c r="I19" i="26" s="1"/>
  <c r="J19" i="26"/>
  <c r="G24" i="26"/>
  <c r="F55" i="26"/>
  <c r="I55" i="26" s="1"/>
  <c r="I25" i="26"/>
  <c r="J42" i="26"/>
  <c r="I62" i="26"/>
  <c r="I66" i="26"/>
  <c r="F83" i="26"/>
  <c r="I107" i="26"/>
  <c r="G104" i="26"/>
  <c r="H17" i="25"/>
  <c r="H126" i="25" s="1"/>
  <c r="F18" i="25"/>
  <c r="J95" i="25"/>
  <c r="I95" i="25"/>
  <c r="J103" i="25"/>
  <c r="G100" i="25"/>
  <c r="I103" i="25"/>
  <c r="J52" i="25"/>
  <c r="I52" i="25"/>
  <c r="F83" i="25"/>
  <c r="J42" i="25"/>
  <c r="G36" i="25"/>
  <c r="I42" i="25"/>
  <c r="J62" i="25"/>
  <c r="I66" i="25"/>
  <c r="J86" i="25"/>
  <c r="I86" i="25"/>
  <c r="D99" i="25"/>
  <c r="F99" i="25" s="1"/>
  <c r="I109" i="25"/>
  <c r="J113" i="25"/>
  <c r="J121" i="25"/>
  <c r="D17" i="25"/>
  <c r="J19" i="25"/>
  <c r="J22" i="25"/>
  <c r="I22" i="25"/>
  <c r="I25" i="25"/>
  <c r="G83" i="25"/>
  <c r="I25" i="24"/>
  <c r="F19" i="24"/>
  <c r="E101" i="24"/>
  <c r="F102" i="24"/>
  <c r="I102" i="24" s="1"/>
  <c r="G19" i="24"/>
  <c r="I21" i="24"/>
  <c r="D24" i="24"/>
  <c r="H24" i="24"/>
  <c r="G37" i="24"/>
  <c r="I20" i="24"/>
  <c r="I63" i="24"/>
  <c r="H24" i="23"/>
  <c r="I57" i="23"/>
  <c r="J24" i="23"/>
  <c r="H18" i="23"/>
  <c r="H17" i="23" s="1"/>
  <c r="H124" i="23" s="1"/>
  <c r="F19" i="23"/>
  <c r="I19" i="23" s="1"/>
  <c r="D18" i="23"/>
  <c r="J98" i="23"/>
  <c r="J19" i="23"/>
  <c r="G18" i="23"/>
  <c r="E99" i="23"/>
  <c r="F87" i="23"/>
  <c r="I87" i="23" s="1"/>
  <c r="I85" i="23"/>
  <c r="J57" i="23"/>
  <c r="J46" i="23"/>
  <c r="H35" i="23"/>
  <c r="J35" i="23" s="1"/>
  <c r="J25" i="23"/>
  <c r="F25" i="23"/>
  <c r="F24" i="23" s="1"/>
  <c r="I24" i="23" s="1"/>
  <c r="I20" i="23"/>
  <c r="F19" i="22"/>
  <c r="I19" i="22" s="1"/>
  <c r="D18" i="22"/>
  <c r="J19" i="22"/>
  <c r="G24" i="22"/>
  <c r="I43" i="22"/>
  <c r="F56" i="22"/>
  <c r="I56" i="22" s="1"/>
  <c r="I96" i="22"/>
  <c r="I63" i="22"/>
  <c r="I67" i="22"/>
  <c r="I88" i="22"/>
  <c r="F100" i="22"/>
  <c r="I100" i="22" s="1"/>
  <c r="E24" i="22"/>
  <c r="F24" i="22" s="1"/>
  <c r="G85" i="22"/>
  <c r="F19" i="21"/>
  <c r="I19" i="21" s="1"/>
  <c r="D18" i="21"/>
  <c r="H17" i="21"/>
  <c r="H126" i="21" s="1"/>
  <c r="J99" i="21"/>
  <c r="J19" i="21"/>
  <c r="G24" i="21"/>
  <c r="F54" i="21"/>
  <c r="I54" i="21" s="1"/>
  <c r="I25" i="21"/>
  <c r="J41" i="21"/>
  <c r="I61" i="21"/>
  <c r="I65" i="21"/>
  <c r="E24" i="21"/>
  <c r="E18" i="21" s="1"/>
  <c r="J19" i="20"/>
  <c r="I19" i="20"/>
  <c r="D18" i="20"/>
  <c r="F20" i="20"/>
  <c r="I20" i="20" s="1"/>
  <c r="J20" i="20"/>
  <c r="F85" i="20"/>
  <c r="I85" i="20" s="1"/>
  <c r="D100" i="20"/>
  <c r="F100" i="20" s="1"/>
  <c r="I22" i="20"/>
  <c r="I42" i="20"/>
  <c r="I53" i="20"/>
  <c r="I96" i="20"/>
  <c r="I104" i="20"/>
  <c r="G36" i="20"/>
  <c r="G101" i="20"/>
  <c r="J35" i="19"/>
  <c r="I35" i="19"/>
  <c r="I99" i="19"/>
  <c r="F100" i="19"/>
  <c r="I100" i="19" s="1"/>
  <c r="D99" i="19"/>
  <c r="F99" i="19" s="1"/>
  <c r="J19" i="19"/>
  <c r="G18" i="19"/>
  <c r="J41" i="19"/>
  <c r="J25" i="19"/>
  <c r="D19" i="19"/>
  <c r="F103" i="19"/>
  <c r="I103" i="19" s="1"/>
  <c r="J99" i="19"/>
  <c r="J95" i="19"/>
  <c r="J51" i="19"/>
  <c r="I41" i="19"/>
  <c r="I25" i="19"/>
  <c r="J22" i="19"/>
  <c r="F83" i="19"/>
  <c r="I83" i="19" s="1"/>
  <c r="J19" i="18"/>
  <c r="F98" i="18"/>
  <c r="I98" i="18" s="1"/>
  <c r="E97" i="18"/>
  <c r="F97" i="18" s="1"/>
  <c r="F19" i="18"/>
  <c r="I19" i="18" s="1"/>
  <c r="D18" i="18"/>
  <c r="H19" i="18"/>
  <c r="H18" i="18" s="1"/>
  <c r="H17" i="18" s="1"/>
  <c r="H124" i="18" s="1"/>
  <c r="J25" i="18"/>
  <c r="I35" i="18"/>
  <c r="I54" i="18"/>
  <c r="I57" i="18"/>
  <c r="I61" i="18"/>
  <c r="F19" i="17"/>
  <c r="I19" i="17" s="1"/>
  <c r="D18" i="17"/>
  <c r="F98" i="17"/>
  <c r="I98" i="17" s="1"/>
  <c r="F99" i="17"/>
  <c r="I99" i="17" s="1"/>
  <c r="E98" i="17"/>
  <c r="G18" i="17"/>
  <c r="H19" i="17"/>
  <c r="H18" i="17" s="1"/>
  <c r="H17" i="17" s="1"/>
  <c r="H124" i="17" s="1"/>
  <c r="J25" i="17"/>
  <c r="I35" i="17"/>
  <c r="I54" i="17"/>
  <c r="I57" i="17"/>
  <c r="I61" i="17"/>
  <c r="I65" i="17"/>
  <c r="D18" i="16"/>
  <c r="D98" i="16"/>
  <c r="F98" i="16" s="1"/>
  <c r="F99" i="16"/>
  <c r="I99" i="16"/>
  <c r="F19" i="16"/>
  <c r="I22" i="16"/>
  <c r="F35" i="16"/>
  <c r="I41" i="16"/>
  <c r="I54" i="16"/>
  <c r="G98" i="16"/>
  <c r="F102" i="16"/>
  <c r="I102" i="16" s="1"/>
  <c r="G19" i="16"/>
  <c r="G35" i="16"/>
  <c r="F24" i="15"/>
  <c r="I24" i="15" s="1"/>
  <c r="F19" i="15"/>
  <c r="I19" i="15" s="1"/>
  <c r="D18" i="15"/>
  <c r="J98" i="15"/>
  <c r="I57" i="15"/>
  <c r="J19" i="15"/>
  <c r="E18" i="15"/>
  <c r="E17" i="15" s="1"/>
  <c r="E124" i="15" s="1"/>
  <c r="E99" i="15"/>
  <c r="F87" i="15"/>
  <c r="I87" i="15" s="1"/>
  <c r="I85" i="15"/>
  <c r="J57" i="15"/>
  <c r="J46" i="15"/>
  <c r="F46" i="15"/>
  <c r="I46" i="15" s="1"/>
  <c r="H35" i="15"/>
  <c r="H24" i="15" s="1"/>
  <c r="J24" i="15" s="1"/>
  <c r="J25" i="15"/>
  <c r="G18" i="15"/>
  <c r="I25" i="15"/>
  <c r="F19" i="14"/>
  <c r="D18" i="14"/>
  <c r="D97" i="14"/>
  <c r="F97" i="14" s="1"/>
  <c r="F98" i="14"/>
  <c r="I98" i="14"/>
  <c r="F24" i="14"/>
  <c r="F25" i="14"/>
  <c r="I25" i="14" s="1"/>
  <c r="I19" i="14"/>
  <c r="I41" i="14"/>
  <c r="I61" i="14"/>
  <c r="I65" i="14"/>
  <c r="G97" i="14"/>
  <c r="F101" i="14"/>
  <c r="I101" i="14" s="1"/>
  <c r="G35" i="14"/>
  <c r="H110" i="7"/>
  <c r="E110" i="7"/>
  <c r="D110" i="7"/>
  <c r="G110" i="7"/>
  <c r="F111" i="7"/>
  <c r="G18" i="36" l="1"/>
  <c r="G17" i="36" s="1"/>
  <c r="G126" i="36" s="1"/>
  <c r="E18" i="29"/>
  <c r="E17" i="29" s="1"/>
  <c r="E124" i="29" s="1"/>
  <c r="I97" i="18"/>
  <c r="I24" i="17"/>
  <c r="J24" i="28"/>
  <c r="I24" i="28"/>
  <c r="I83" i="26"/>
  <c r="H18" i="24"/>
  <c r="H17" i="24" s="1"/>
  <c r="H127" i="24" s="1"/>
  <c r="F24" i="24"/>
  <c r="F101" i="24"/>
  <c r="I101" i="24" s="1"/>
  <c r="J101" i="24"/>
  <c r="D18" i="24"/>
  <c r="F24" i="18"/>
  <c r="I24" i="18" s="1"/>
  <c r="G18" i="18"/>
  <c r="F24" i="31"/>
  <c r="E17" i="28"/>
  <c r="E124" i="28" s="1"/>
  <c r="F24" i="27"/>
  <c r="E17" i="26"/>
  <c r="E130" i="26" s="1"/>
  <c r="E17" i="21"/>
  <c r="E126" i="21" s="1"/>
  <c r="F24" i="21"/>
  <c r="I24" i="21" s="1"/>
  <c r="F24" i="19"/>
  <c r="I24" i="19"/>
  <c r="J24" i="19"/>
  <c r="H18" i="19"/>
  <c r="H17" i="19" s="1"/>
  <c r="H125" i="19" s="1"/>
  <c r="E18" i="18"/>
  <c r="E17" i="18" s="1"/>
  <c r="E124" i="18" s="1"/>
  <c r="J19" i="36"/>
  <c r="J18" i="36" s="1"/>
  <c r="I19" i="36"/>
  <c r="F24" i="36"/>
  <c r="I24" i="36" s="1"/>
  <c r="J100" i="36"/>
  <c r="I100" i="36"/>
  <c r="D17" i="35"/>
  <c r="F18" i="35"/>
  <c r="I18" i="35" s="1"/>
  <c r="J19" i="35"/>
  <c r="G17" i="35"/>
  <c r="J18" i="35"/>
  <c r="J24" i="32"/>
  <c r="I19" i="32"/>
  <c r="J19" i="32"/>
  <c r="G18" i="32"/>
  <c r="D18" i="32"/>
  <c r="J35" i="31"/>
  <c r="G24" i="31"/>
  <c r="I35" i="31"/>
  <c r="F18" i="31"/>
  <c r="D17" i="31"/>
  <c r="I24" i="30"/>
  <c r="J24" i="30"/>
  <c r="E18" i="30"/>
  <c r="E17" i="30" s="1"/>
  <c r="E126" i="30" s="1"/>
  <c r="D17" i="30"/>
  <c r="G18" i="30"/>
  <c r="F18" i="29"/>
  <c r="D17" i="29"/>
  <c r="J35" i="29"/>
  <c r="G24" i="29"/>
  <c r="I35" i="29"/>
  <c r="H18" i="28"/>
  <c r="H124" i="28" s="1"/>
  <c r="J98" i="28"/>
  <c r="I98" i="28"/>
  <c r="J35" i="28"/>
  <c r="J18" i="28"/>
  <c r="G17" i="28"/>
  <c r="D124" i="28"/>
  <c r="F18" i="28"/>
  <c r="I18" i="28" s="1"/>
  <c r="I19" i="28"/>
  <c r="G18" i="27"/>
  <c r="J19" i="27"/>
  <c r="I24" i="27"/>
  <c r="J24" i="27"/>
  <c r="J99" i="27"/>
  <c r="F100" i="27"/>
  <c r="I100" i="27" s="1"/>
  <c r="E99" i="27"/>
  <c r="J35" i="27"/>
  <c r="I35" i="27"/>
  <c r="F19" i="27"/>
  <c r="I19" i="27" s="1"/>
  <c r="D18" i="27"/>
  <c r="J104" i="26"/>
  <c r="I104" i="26"/>
  <c r="G103" i="26"/>
  <c r="F18" i="26"/>
  <c r="D17" i="26"/>
  <c r="I24" i="26"/>
  <c r="J24" i="26"/>
  <c r="G18" i="26"/>
  <c r="D126" i="25"/>
  <c r="F17" i="25"/>
  <c r="F126" i="25" s="1"/>
  <c r="J100" i="25"/>
  <c r="G99" i="25"/>
  <c r="I100" i="25"/>
  <c r="J83" i="25"/>
  <c r="I83" i="25"/>
  <c r="J36" i="25"/>
  <c r="I36" i="25"/>
  <c r="G24" i="25"/>
  <c r="I37" i="24"/>
  <c r="J37" i="24"/>
  <c r="G24" i="24"/>
  <c r="G18" i="24" s="1"/>
  <c r="I19" i="24"/>
  <c r="J19" i="24"/>
  <c r="F18" i="24"/>
  <c r="D17" i="24"/>
  <c r="E98" i="23"/>
  <c r="F98" i="23" s="1"/>
  <c r="I98" i="23" s="1"/>
  <c r="F99" i="23"/>
  <c r="I99" i="23" s="1"/>
  <c r="D17" i="23"/>
  <c r="F18" i="23"/>
  <c r="I18" i="23" s="1"/>
  <c r="J18" i="23"/>
  <c r="G17" i="23"/>
  <c r="I25" i="23"/>
  <c r="J85" i="22"/>
  <c r="I85" i="22"/>
  <c r="D17" i="22"/>
  <c r="E18" i="22"/>
  <c r="E17" i="22" s="1"/>
  <c r="E126" i="22" s="1"/>
  <c r="I24" i="22"/>
  <c r="J24" i="22"/>
  <c r="G18" i="22"/>
  <c r="J24" i="21"/>
  <c r="G18" i="21"/>
  <c r="F18" i="21"/>
  <c r="D17" i="21"/>
  <c r="G100" i="20"/>
  <c r="J101" i="20"/>
  <c r="I101" i="20"/>
  <c r="F18" i="20"/>
  <c r="D17" i="20"/>
  <c r="J36" i="20"/>
  <c r="G24" i="20"/>
  <c r="I36" i="20"/>
  <c r="F19" i="19"/>
  <c r="I19" i="19" s="1"/>
  <c r="D18" i="19"/>
  <c r="G17" i="19"/>
  <c r="J18" i="18"/>
  <c r="D17" i="18"/>
  <c r="J19" i="17"/>
  <c r="G17" i="17"/>
  <c r="J18" i="17"/>
  <c r="D17" i="17"/>
  <c r="F18" i="17"/>
  <c r="I18" i="17" s="1"/>
  <c r="J35" i="16"/>
  <c r="I35" i="16"/>
  <c r="J98" i="16"/>
  <c r="I98" i="16"/>
  <c r="G24" i="16"/>
  <c r="J19" i="16"/>
  <c r="I19" i="16"/>
  <c r="F18" i="16"/>
  <c r="D17" i="16"/>
  <c r="D17" i="15"/>
  <c r="F18" i="15"/>
  <c r="H18" i="15"/>
  <c r="H17" i="15" s="1"/>
  <c r="H124" i="15" s="1"/>
  <c r="I18" i="15"/>
  <c r="G17" i="15"/>
  <c r="E98" i="15"/>
  <c r="F98" i="15" s="1"/>
  <c r="I98" i="15" s="1"/>
  <c r="F99" i="15"/>
  <c r="I99" i="15" s="1"/>
  <c r="J35" i="15"/>
  <c r="G24" i="14"/>
  <c r="I35" i="14"/>
  <c r="J35" i="14"/>
  <c r="D17" i="14"/>
  <c r="F18" i="14"/>
  <c r="I97" i="14"/>
  <c r="J97" i="14"/>
  <c r="F18" i="18" l="1"/>
  <c r="I18" i="18" s="1"/>
  <c r="F18" i="36"/>
  <c r="F17" i="36" s="1"/>
  <c r="F126" i="36" s="1"/>
  <c r="F17" i="28"/>
  <c r="F124" i="28" s="1"/>
  <c r="J18" i="19"/>
  <c r="I18" i="36"/>
  <c r="I17" i="36" s="1"/>
  <c r="I126" i="36" s="1"/>
  <c r="J17" i="36"/>
  <c r="J126" i="36" s="1"/>
  <c r="J17" i="35"/>
  <c r="G126" i="35"/>
  <c r="D126" i="35"/>
  <c r="F17" i="35"/>
  <c r="F126" i="35" s="1"/>
  <c r="G17" i="32"/>
  <c r="J18" i="32"/>
  <c r="D17" i="32"/>
  <c r="F18" i="32"/>
  <c r="I18" i="32" s="1"/>
  <c r="I24" i="31"/>
  <c r="J24" i="31"/>
  <c r="G18" i="31"/>
  <c r="F17" i="31"/>
  <c r="F127" i="31" s="1"/>
  <c r="D127" i="31"/>
  <c r="J18" i="30"/>
  <c r="G17" i="30"/>
  <c r="F17" i="30"/>
  <c r="F126" i="30" s="1"/>
  <c r="D126" i="30"/>
  <c r="F18" i="30"/>
  <c r="I18" i="30" s="1"/>
  <c r="F17" i="29"/>
  <c r="F124" i="29" s="1"/>
  <c r="D124" i="29"/>
  <c r="I24" i="29"/>
  <c r="J24" i="29"/>
  <c r="G18" i="29"/>
  <c r="G124" i="28"/>
  <c r="J17" i="28"/>
  <c r="D17" i="27"/>
  <c r="E18" i="27"/>
  <c r="E17" i="27" s="1"/>
  <c r="E125" i="27" s="1"/>
  <c r="F99" i="27"/>
  <c r="I99" i="27" s="1"/>
  <c r="J18" i="27"/>
  <c r="G17" i="27"/>
  <c r="J18" i="26"/>
  <c r="G17" i="26"/>
  <c r="I18" i="26"/>
  <c r="I103" i="26"/>
  <c r="J103" i="26"/>
  <c r="F17" i="26"/>
  <c r="F130" i="26" s="1"/>
  <c r="D130" i="26"/>
  <c r="J24" i="25"/>
  <c r="I24" i="25"/>
  <c r="G18" i="25"/>
  <c r="J99" i="25"/>
  <c r="I99" i="25"/>
  <c r="F17" i="24"/>
  <c r="F127" i="24" s="1"/>
  <c r="D127" i="24"/>
  <c r="J24" i="24"/>
  <c r="I24" i="24"/>
  <c r="G17" i="24"/>
  <c r="I18" i="24"/>
  <c r="J18" i="24"/>
  <c r="J17" i="23"/>
  <c r="G124" i="23"/>
  <c r="D124" i="23"/>
  <c r="F17" i="23"/>
  <c r="F124" i="23" s="1"/>
  <c r="J18" i="22"/>
  <c r="G17" i="22"/>
  <c r="F17" i="22"/>
  <c r="F126" i="22" s="1"/>
  <c r="D126" i="22"/>
  <c r="F18" i="22"/>
  <c r="I18" i="22" s="1"/>
  <c r="F17" i="21"/>
  <c r="F126" i="21" s="1"/>
  <c r="D126" i="21"/>
  <c r="J18" i="21"/>
  <c r="G17" i="21"/>
  <c r="I18" i="21"/>
  <c r="D127" i="20"/>
  <c r="F17" i="20"/>
  <c r="F127" i="20" s="1"/>
  <c r="J100" i="20"/>
  <c r="I100" i="20"/>
  <c r="J24" i="20"/>
  <c r="I24" i="20"/>
  <c r="G18" i="20"/>
  <c r="D17" i="19"/>
  <c r="F18" i="19"/>
  <c r="I18" i="19" s="1"/>
  <c r="G125" i="19"/>
  <c r="J17" i="19"/>
  <c r="J17" i="18"/>
  <c r="D124" i="18"/>
  <c r="F17" i="18"/>
  <c r="F124" i="18" s="1"/>
  <c r="J17" i="17"/>
  <c r="G124" i="17"/>
  <c r="I17" i="17"/>
  <c r="D124" i="17"/>
  <c r="F17" i="17"/>
  <c r="F124" i="17" s="1"/>
  <c r="D124" i="16"/>
  <c r="F17" i="16"/>
  <c r="F124" i="16" s="1"/>
  <c r="J24" i="16"/>
  <c r="I24" i="16"/>
  <c r="G18" i="16"/>
  <c r="J17" i="15"/>
  <c r="G124" i="15"/>
  <c r="J18" i="15"/>
  <c r="D124" i="15"/>
  <c r="F17" i="15"/>
  <c r="F124" i="15" s="1"/>
  <c r="I24" i="14"/>
  <c r="J24" i="14"/>
  <c r="G18" i="14"/>
  <c r="D123" i="14"/>
  <c r="F17" i="14"/>
  <c r="F123" i="14" s="1"/>
  <c r="I17" i="28" l="1"/>
  <c r="J126" i="35"/>
  <c r="I126" i="35"/>
  <c r="I17" i="35"/>
  <c r="J17" i="32"/>
  <c r="G128" i="32"/>
  <c r="D128" i="32"/>
  <c r="F17" i="32"/>
  <c r="F128" i="32" s="1"/>
  <c r="J18" i="31"/>
  <c r="I18" i="31"/>
  <c r="G17" i="31"/>
  <c r="J17" i="30"/>
  <c r="I17" i="30"/>
  <c r="G126" i="30"/>
  <c r="J18" i="29"/>
  <c r="I18" i="29"/>
  <c r="G17" i="29"/>
  <c r="I124" i="28"/>
  <c r="J124" i="28"/>
  <c r="J17" i="27"/>
  <c r="G125" i="27"/>
  <c r="F17" i="27"/>
  <c r="F125" i="27" s="1"/>
  <c r="D125" i="27"/>
  <c r="F18" i="27"/>
  <c r="I18" i="27" s="1"/>
  <c r="J17" i="26"/>
  <c r="G130" i="26"/>
  <c r="I17" i="26"/>
  <c r="J18" i="25"/>
  <c r="I18" i="25"/>
  <c r="G17" i="25"/>
  <c r="J17" i="24"/>
  <c r="I17" i="24"/>
  <c r="G127" i="24"/>
  <c r="I124" i="23"/>
  <c r="J124" i="23"/>
  <c r="I17" i="23"/>
  <c r="J17" i="22"/>
  <c r="I17" i="22"/>
  <c r="G126" i="22"/>
  <c r="J17" i="21"/>
  <c r="I17" i="21"/>
  <c r="G126" i="21"/>
  <c r="J18" i="20"/>
  <c r="I18" i="20"/>
  <c r="G17" i="20"/>
  <c r="D125" i="19"/>
  <c r="F17" i="19"/>
  <c r="J125" i="19"/>
  <c r="J124" i="18"/>
  <c r="I124" i="18"/>
  <c r="I17" i="18"/>
  <c r="J124" i="17"/>
  <c r="I124" i="17"/>
  <c r="J18" i="16"/>
  <c r="I18" i="16"/>
  <c r="G17" i="16"/>
  <c r="I124" i="15"/>
  <c r="J124" i="15"/>
  <c r="I17" i="15"/>
  <c r="I18" i="14"/>
  <c r="G17" i="14"/>
  <c r="J18" i="14"/>
  <c r="D106" i="7"/>
  <c r="I128" i="32" l="1"/>
  <c r="J128" i="32"/>
  <c r="I17" i="32"/>
  <c r="I17" i="31"/>
  <c r="J17" i="31"/>
  <c r="G127" i="31"/>
  <c r="J126" i="30"/>
  <c r="I126" i="30"/>
  <c r="I17" i="29"/>
  <c r="J17" i="29"/>
  <c r="G124" i="29"/>
  <c r="J125" i="27"/>
  <c r="I125" i="27"/>
  <c r="I17" i="27"/>
  <c r="J130" i="26"/>
  <c r="I130" i="26"/>
  <c r="I17" i="25"/>
  <c r="J17" i="25"/>
  <c r="G126" i="25"/>
  <c r="J127" i="24"/>
  <c r="I127" i="24"/>
  <c r="J126" i="22"/>
  <c r="I126" i="22"/>
  <c r="J126" i="21"/>
  <c r="I126" i="21"/>
  <c r="I17" i="20"/>
  <c r="J17" i="20"/>
  <c r="G127" i="20"/>
  <c r="F125" i="19"/>
  <c r="I125" i="19" s="1"/>
  <c r="I17" i="19"/>
  <c r="I17" i="16"/>
  <c r="J17" i="16"/>
  <c r="G124" i="16"/>
  <c r="J17" i="14"/>
  <c r="G123" i="14"/>
  <c r="I17" i="14"/>
  <c r="J83" i="7"/>
  <c r="J84" i="7"/>
  <c r="J85" i="7"/>
  <c r="H87" i="7"/>
  <c r="J88" i="7"/>
  <c r="J89" i="7"/>
  <c r="J90" i="7"/>
  <c r="J91" i="7"/>
  <c r="J127" i="31" l="1"/>
  <c r="I127" i="31"/>
  <c r="J124" i="29"/>
  <c r="I124" i="29"/>
  <c r="J126" i="25"/>
  <c r="I126" i="25"/>
  <c r="J127" i="20"/>
  <c r="I127" i="20"/>
  <c r="J124" i="16"/>
  <c r="I124" i="16"/>
  <c r="J123" i="14"/>
  <c r="I123" i="14"/>
  <c r="H85" i="13" l="1"/>
  <c r="H82" i="13" s="1"/>
  <c r="G85" i="13"/>
  <c r="G82" i="13" s="1"/>
  <c r="J82" i="7"/>
  <c r="J94" i="7"/>
  <c r="J95" i="7"/>
  <c r="F82" i="7" l="1"/>
  <c r="I82" i="7" s="1"/>
  <c r="H35" i="10" l="1"/>
  <c r="H65" i="12" l="1"/>
  <c r="G73" i="7"/>
  <c r="H73" i="7"/>
  <c r="G36" i="7" l="1"/>
  <c r="H75" i="7" l="1"/>
  <c r="G75" i="7"/>
  <c r="D75" i="7"/>
  <c r="J124" i="43" l="1"/>
  <c r="I124" i="43"/>
  <c r="F124" i="43"/>
  <c r="J123" i="43"/>
  <c r="F123" i="43"/>
  <c r="I123" i="43" s="1"/>
  <c r="J122" i="43"/>
  <c r="F122" i="43"/>
  <c r="I122" i="43" s="1"/>
  <c r="J121" i="43"/>
  <c r="F121" i="43"/>
  <c r="I121" i="43" s="1"/>
  <c r="J120" i="43"/>
  <c r="H120" i="43"/>
  <c r="G120" i="43"/>
  <c r="E120" i="43"/>
  <c r="F120" i="43" s="1"/>
  <c r="I120" i="43" s="1"/>
  <c r="D120" i="43"/>
  <c r="J119" i="43"/>
  <c r="F119" i="43"/>
  <c r="I119" i="43" s="1"/>
  <c r="J118" i="43"/>
  <c r="F118" i="43"/>
  <c r="I118" i="43" s="1"/>
  <c r="J117" i="43"/>
  <c r="F117" i="43"/>
  <c r="I117" i="43" s="1"/>
  <c r="J116" i="43"/>
  <c r="I116" i="43"/>
  <c r="F116" i="43"/>
  <c r="J115" i="43"/>
  <c r="F115" i="43"/>
  <c r="I115" i="43" s="1"/>
  <c r="J114" i="43"/>
  <c r="F114" i="43"/>
  <c r="I114" i="43" s="1"/>
  <c r="J113" i="43"/>
  <c r="F113" i="43"/>
  <c r="I113" i="43" s="1"/>
  <c r="J112" i="43"/>
  <c r="H112" i="43"/>
  <c r="G112" i="43"/>
  <c r="E112" i="43"/>
  <c r="F112" i="43" s="1"/>
  <c r="I112" i="43" s="1"/>
  <c r="D112" i="43"/>
  <c r="J111" i="43"/>
  <c r="F111" i="43"/>
  <c r="I111" i="43" s="1"/>
  <c r="J110" i="43"/>
  <c r="F110" i="43"/>
  <c r="I110" i="43" s="1"/>
  <c r="J109" i="43"/>
  <c r="F109" i="43"/>
  <c r="I109" i="43" s="1"/>
  <c r="J108" i="43"/>
  <c r="H108" i="43"/>
  <c r="G108" i="43"/>
  <c r="E108" i="43"/>
  <c r="F108" i="43" s="1"/>
  <c r="I108" i="43" s="1"/>
  <c r="D108" i="43"/>
  <c r="J107" i="43"/>
  <c r="F107" i="43"/>
  <c r="I107" i="43" s="1"/>
  <c r="J106" i="43"/>
  <c r="F106" i="43"/>
  <c r="I106" i="43" s="1"/>
  <c r="J105" i="43"/>
  <c r="F105" i="43"/>
  <c r="I105" i="43" s="1"/>
  <c r="F104" i="43"/>
  <c r="J103" i="43"/>
  <c r="E103" i="43"/>
  <c r="D103" i="43"/>
  <c r="D100" i="43" s="1"/>
  <c r="J102" i="43"/>
  <c r="F102" i="43"/>
  <c r="I102" i="43" s="1"/>
  <c r="J101" i="43"/>
  <c r="F101" i="43"/>
  <c r="I101" i="43" s="1"/>
  <c r="J100" i="43"/>
  <c r="H100" i="43"/>
  <c r="G100" i="43"/>
  <c r="E100" i="43"/>
  <c r="E99" i="43" s="1"/>
  <c r="H99" i="43"/>
  <c r="G99" i="43"/>
  <c r="J99" i="43" s="1"/>
  <c r="J98" i="43"/>
  <c r="F98" i="43"/>
  <c r="I98" i="43" s="1"/>
  <c r="J97" i="43"/>
  <c r="I97" i="43"/>
  <c r="F97" i="43"/>
  <c r="J96" i="43"/>
  <c r="I96" i="43"/>
  <c r="F96" i="43"/>
  <c r="H95" i="43"/>
  <c r="G95" i="43"/>
  <c r="J95" i="43" s="1"/>
  <c r="E95" i="43"/>
  <c r="D95" i="43"/>
  <c r="F95" i="43" s="1"/>
  <c r="I95" i="43" s="1"/>
  <c r="J94" i="43"/>
  <c r="I94" i="43"/>
  <c r="J93" i="43"/>
  <c r="I93" i="43"/>
  <c r="F93" i="43"/>
  <c r="J92" i="43"/>
  <c r="F92" i="43"/>
  <c r="I92" i="43" s="1"/>
  <c r="J91" i="43"/>
  <c r="F91" i="43"/>
  <c r="I91" i="43" s="1"/>
  <c r="J90" i="43"/>
  <c r="I90" i="43"/>
  <c r="F90" i="43"/>
  <c r="J89" i="43"/>
  <c r="I89" i="43"/>
  <c r="F89" i="43"/>
  <c r="F88" i="43"/>
  <c r="F87" i="43"/>
  <c r="J86" i="43"/>
  <c r="I86" i="43"/>
  <c r="F86" i="43"/>
  <c r="J85" i="43"/>
  <c r="H85" i="43"/>
  <c r="G85" i="43"/>
  <c r="E85" i="43"/>
  <c r="E82" i="43" s="1"/>
  <c r="D85" i="43"/>
  <c r="J84" i="43"/>
  <c r="F84" i="43"/>
  <c r="I84" i="43" s="1"/>
  <c r="K83" i="43"/>
  <c r="J83" i="43"/>
  <c r="F83" i="43"/>
  <c r="H82" i="43"/>
  <c r="G82" i="43"/>
  <c r="J82" i="43" s="1"/>
  <c r="D82" i="43"/>
  <c r="J81" i="43"/>
  <c r="I81" i="43"/>
  <c r="F81" i="43"/>
  <c r="J80" i="43"/>
  <c r="I80" i="43"/>
  <c r="F80" i="43"/>
  <c r="J79" i="43"/>
  <c r="F79" i="43"/>
  <c r="I79" i="43" s="1"/>
  <c r="J78" i="43"/>
  <c r="F78" i="43"/>
  <c r="I78" i="43" s="1"/>
  <c r="J77" i="43"/>
  <c r="I77" i="43"/>
  <c r="F77" i="43"/>
  <c r="J76" i="43"/>
  <c r="I76" i="43"/>
  <c r="F76" i="43"/>
  <c r="J75" i="43"/>
  <c r="F75" i="43"/>
  <c r="I75" i="43" s="1"/>
  <c r="J74" i="43"/>
  <c r="F74" i="43"/>
  <c r="I74" i="43" s="1"/>
  <c r="J73" i="43"/>
  <c r="I73" i="43"/>
  <c r="F73" i="43"/>
  <c r="J72" i="43"/>
  <c r="I72" i="43"/>
  <c r="F72" i="43"/>
  <c r="J71" i="43"/>
  <c r="F71" i="43"/>
  <c r="I71" i="43" s="1"/>
  <c r="J70" i="43"/>
  <c r="F70" i="43"/>
  <c r="I70" i="43" s="1"/>
  <c r="J69" i="43"/>
  <c r="I69" i="43"/>
  <c r="F69" i="43"/>
  <c r="J68" i="43"/>
  <c r="I68" i="43"/>
  <c r="F68" i="43"/>
  <c r="J67" i="43"/>
  <c r="F67" i="43"/>
  <c r="I67" i="43" s="1"/>
  <c r="J66" i="43"/>
  <c r="F66" i="43"/>
  <c r="I66" i="43" s="1"/>
  <c r="J65" i="43"/>
  <c r="H65" i="43"/>
  <c r="G65" i="43"/>
  <c r="I65" i="43" s="1"/>
  <c r="F65" i="43"/>
  <c r="E65" i="43"/>
  <c r="D65" i="43"/>
  <c r="J64" i="43"/>
  <c r="I64" i="43"/>
  <c r="F64" i="43"/>
  <c r="J63" i="43"/>
  <c r="F63" i="43"/>
  <c r="I63" i="43" s="1"/>
  <c r="J62" i="43"/>
  <c r="F62" i="43"/>
  <c r="I62" i="43" s="1"/>
  <c r="J61" i="43"/>
  <c r="H61" i="43"/>
  <c r="G61" i="43"/>
  <c r="I61" i="43" s="1"/>
  <c r="F61" i="43"/>
  <c r="D61" i="43"/>
  <c r="J60" i="43"/>
  <c r="F60" i="43"/>
  <c r="I60" i="43" s="1"/>
  <c r="J59" i="43"/>
  <c r="F59" i="43"/>
  <c r="I59" i="43" s="1"/>
  <c r="J58" i="43"/>
  <c r="I58" i="43"/>
  <c r="F58" i="43"/>
  <c r="J57" i="43"/>
  <c r="H57" i="43"/>
  <c r="G57" i="43"/>
  <c r="D57" i="43"/>
  <c r="F57" i="43" s="1"/>
  <c r="I57" i="43" s="1"/>
  <c r="J56" i="43"/>
  <c r="I56" i="43"/>
  <c r="J55" i="43"/>
  <c r="I55" i="43"/>
  <c r="F55" i="43"/>
  <c r="H54" i="43"/>
  <c r="G54" i="43"/>
  <c r="J54" i="43" s="1"/>
  <c r="D54" i="43"/>
  <c r="F54" i="43" s="1"/>
  <c r="I54" i="43" s="1"/>
  <c r="J53" i="43"/>
  <c r="I53" i="43"/>
  <c r="J52" i="43"/>
  <c r="F52" i="43"/>
  <c r="I52" i="43" s="1"/>
  <c r="H51" i="43"/>
  <c r="G51" i="43"/>
  <c r="J51" i="43" s="1"/>
  <c r="F51" i="43"/>
  <c r="D51" i="43"/>
  <c r="J50" i="43"/>
  <c r="I50" i="43"/>
  <c r="F50" i="43"/>
  <c r="J49" i="43"/>
  <c r="F49" i="43"/>
  <c r="I49" i="43" s="1"/>
  <c r="J48" i="43"/>
  <c r="F48" i="43"/>
  <c r="I48" i="43" s="1"/>
  <c r="J47" i="43"/>
  <c r="I47" i="43"/>
  <c r="F47" i="43"/>
  <c r="J46" i="43"/>
  <c r="H46" i="43"/>
  <c r="G46" i="43"/>
  <c r="D46" i="43"/>
  <c r="F46" i="43" s="1"/>
  <c r="I46" i="43" s="1"/>
  <c r="J42" i="43"/>
  <c r="F42" i="43"/>
  <c r="I42" i="43" s="1"/>
  <c r="J41" i="43"/>
  <c r="H41" i="43"/>
  <c r="G41" i="43"/>
  <c r="I41" i="43" s="1"/>
  <c r="F41" i="43"/>
  <c r="D41" i="43"/>
  <c r="J40" i="43"/>
  <c r="F40" i="43"/>
  <c r="I40" i="43" s="1"/>
  <c r="J39" i="43"/>
  <c r="F39" i="43"/>
  <c r="I39" i="43" s="1"/>
  <c r="J38" i="43"/>
  <c r="I38" i="43"/>
  <c r="F38" i="43"/>
  <c r="J37" i="43"/>
  <c r="I37" i="43"/>
  <c r="F37" i="43"/>
  <c r="J36" i="43"/>
  <c r="F36" i="43"/>
  <c r="I36" i="43" s="1"/>
  <c r="H35" i="43"/>
  <c r="G35" i="43"/>
  <c r="J35" i="43" s="1"/>
  <c r="E35" i="43"/>
  <c r="D35" i="43"/>
  <c r="F35" i="43" s="1"/>
  <c r="J34" i="43"/>
  <c r="I34" i="43"/>
  <c r="F34" i="43"/>
  <c r="J33" i="43"/>
  <c r="I33" i="43"/>
  <c r="F33" i="43"/>
  <c r="J32" i="43"/>
  <c r="F32" i="43"/>
  <c r="I32" i="43" s="1"/>
  <c r="J31" i="43"/>
  <c r="F31" i="43"/>
  <c r="I31" i="43" s="1"/>
  <c r="J30" i="43"/>
  <c r="I30" i="43"/>
  <c r="F30" i="43"/>
  <c r="J29" i="43"/>
  <c r="I29" i="43"/>
  <c r="F29" i="43"/>
  <c r="J28" i="43"/>
  <c r="F28" i="43"/>
  <c r="I28" i="43" s="1"/>
  <c r="J27" i="43"/>
  <c r="F27" i="43"/>
  <c r="I27" i="43" s="1"/>
  <c r="J26" i="43"/>
  <c r="I26" i="43"/>
  <c r="F26" i="43"/>
  <c r="J25" i="43"/>
  <c r="H25" i="43"/>
  <c r="G25" i="43"/>
  <c r="E25" i="43"/>
  <c r="F25" i="43" s="1"/>
  <c r="I25" i="43" s="1"/>
  <c r="D25" i="43"/>
  <c r="H24" i="43"/>
  <c r="D24" i="43"/>
  <c r="J23" i="43"/>
  <c r="F23" i="43"/>
  <c r="I23" i="43" s="1"/>
  <c r="J22" i="43"/>
  <c r="H22" i="43"/>
  <c r="G22" i="43"/>
  <c r="I22" i="43" s="1"/>
  <c r="F22" i="43"/>
  <c r="E22" i="43"/>
  <c r="D22" i="43"/>
  <c r="J21" i="43"/>
  <c r="I21" i="43"/>
  <c r="F21" i="43"/>
  <c r="F20" i="43" s="1"/>
  <c r="I20" i="43" s="1"/>
  <c r="H20" i="43"/>
  <c r="H19" i="43" s="1"/>
  <c r="H18" i="43" s="1"/>
  <c r="H17" i="43" s="1"/>
  <c r="H125" i="43" s="1"/>
  <c r="G20" i="43"/>
  <c r="J20" i="43" s="1"/>
  <c r="E20" i="43"/>
  <c r="E19" i="43" s="1"/>
  <c r="D20" i="43"/>
  <c r="D19" i="43" s="1"/>
  <c r="G19" i="43"/>
  <c r="J19" i="43" s="1"/>
  <c r="F19" i="43" l="1"/>
  <c r="D18" i="43"/>
  <c r="F82" i="43"/>
  <c r="I82" i="43" s="1"/>
  <c r="D99" i="43"/>
  <c r="F99" i="43" s="1"/>
  <c r="I99" i="43" s="1"/>
  <c r="F100" i="43"/>
  <c r="I100" i="43" s="1"/>
  <c r="I83" i="43"/>
  <c r="F85" i="43"/>
  <c r="I85" i="43" s="1"/>
  <c r="I35" i="43"/>
  <c r="I51" i="43"/>
  <c r="F103" i="43"/>
  <c r="I103" i="43" s="1"/>
  <c r="E24" i="43"/>
  <c r="E18" i="43" s="1"/>
  <c r="E17" i="43" s="1"/>
  <c r="E125" i="43" s="1"/>
  <c r="G24" i="43"/>
  <c r="H175" i="38"/>
  <c r="H172" i="38" s="1"/>
  <c r="K141" i="38"/>
  <c r="K142" i="38"/>
  <c r="K143" i="38"/>
  <c r="J141" i="38"/>
  <c r="J142" i="38"/>
  <c r="J143" i="38"/>
  <c r="K81" i="38"/>
  <c r="K76" i="38"/>
  <c r="K77" i="38"/>
  <c r="J77" i="38"/>
  <c r="J24" i="43" l="1"/>
  <c r="J18" i="43" s="1"/>
  <c r="J17" i="43" s="1"/>
  <c r="J125" i="43" s="1"/>
  <c r="I24" i="43"/>
  <c r="G18" i="43"/>
  <c r="G17" i="43" s="1"/>
  <c r="G125" i="43" s="1"/>
  <c r="F24" i="43"/>
  <c r="F18" i="43" s="1"/>
  <c r="F17" i="43" s="1"/>
  <c r="F125" i="43" s="1"/>
  <c r="I19" i="43"/>
  <c r="I18" i="43" s="1"/>
  <c r="I17" i="43" s="1"/>
  <c r="I125" i="43" s="1"/>
  <c r="D17" i="43"/>
  <c r="D125" i="43" s="1"/>
  <c r="F177" i="7" l="1"/>
  <c r="F171" i="7"/>
  <c r="F172" i="7"/>
  <c r="D168" i="7"/>
  <c r="J103" i="7" l="1"/>
  <c r="G84" i="38" l="1"/>
  <c r="G175" i="38"/>
  <c r="F140" i="7"/>
  <c r="H118" i="13" l="1"/>
  <c r="H110" i="13"/>
  <c r="H106" i="13"/>
  <c r="H98" i="13"/>
  <c r="H97" i="13"/>
  <c r="H93" i="13"/>
  <c r="H65" i="13"/>
  <c r="H61" i="13"/>
  <c r="H57" i="13"/>
  <c r="H54" i="13"/>
  <c r="H51" i="13"/>
  <c r="H46" i="13"/>
  <c r="H41" i="13"/>
  <c r="H35" i="13"/>
  <c r="H25" i="13"/>
  <c r="H24" i="13"/>
  <c r="H22" i="13"/>
  <c r="H20" i="13"/>
  <c r="H19" i="13" s="1"/>
  <c r="H119" i="12"/>
  <c r="H111" i="12"/>
  <c r="H107" i="12"/>
  <c r="H99" i="12"/>
  <c r="H98" i="12"/>
  <c r="H94" i="12"/>
  <c r="H83" i="12"/>
  <c r="H61" i="12"/>
  <c r="H57" i="12"/>
  <c r="H54" i="12"/>
  <c r="H51" i="12"/>
  <c r="H46" i="12"/>
  <c r="H41" i="12"/>
  <c r="H35" i="12"/>
  <c r="H25" i="12"/>
  <c r="H22" i="12"/>
  <c r="H20" i="12"/>
  <c r="H19" i="12"/>
  <c r="H18" i="13" l="1"/>
  <c r="H17" i="13" s="1"/>
  <c r="H123" i="13" s="1"/>
  <c r="H24" i="12"/>
  <c r="H18" i="12" s="1"/>
  <c r="H17" i="12" s="1"/>
  <c r="H124" i="12" s="1"/>
  <c r="H119" i="10"/>
  <c r="H111" i="10"/>
  <c r="H107" i="10"/>
  <c r="H99" i="10"/>
  <c r="H98" i="10"/>
  <c r="H94" i="10"/>
  <c r="H83" i="10"/>
  <c r="H65" i="10"/>
  <c r="H61" i="10"/>
  <c r="H57" i="10"/>
  <c r="H54" i="10"/>
  <c r="H51" i="10"/>
  <c r="H25" i="10"/>
  <c r="H22" i="10"/>
  <c r="H20" i="10"/>
  <c r="H19" i="10"/>
  <c r="H24" i="10" l="1"/>
  <c r="H18" i="10" s="1"/>
  <c r="H17" i="10" s="1"/>
  <c r="H124" i="10" s="1"/>
  <c r="H108" i="9"/>
  <c r="H100" i="9"/>
  <c r="H95" i="9"/>
  <c r="H84" i="9"/>
  <c r="H66" i="9"/>
  <c r="H62" i="9"/>
  <c r="H58" i="9"/>
  <c r="H55" i="9"/>
  <c r="H52" i="9"/>
  <c r="H47" i="9"/>
  <c r="H42" i="9"/>
  <c r="H36" i="9"/>
  <c r="H22" i="9"/>
  <c r="H20" i="9"/>
  <c r="H19" i="9" s="1"/>
  <c r="I199" i="38"/>
  <c r="I191" i="38"/>
  <c r="I187" i="38"/>
  <c r="I175" i="38"/>
  <c r="I172" i="38"/>
  <c r="I171" i="38" s="1"/>
  <c r="I167" i="38"/>
  <c r="I144" i="38"/>
  <c r="I135" i="38"/>
  <c r="I107" i="38"/>
  <c r="I103" i="38"/>
  <c r="I95" i="38"/>
  <c r="I84" i="38"/>
  <c r="I74" i="38"/>
  <c r="I66" i="38"/>
  <c r="I53" i="38"/>
  <c r="I36" i="38"/>
  <c r="I20" i="38"/>
  <c r="I19" i="38" s="1"/>
  <c r="H191" i="7"/>
  <c r="H183" i="7"/>
  <c r="H179" i="7"/>
  <c r="H160" i="7" s="1"/>
  <c r="H168" i="7"/>
  <c r="H165" i="7" s="1"/>
  <c r="H156" i="7"/>
  <c r="H142" i="7"/>
  <c r="H139" i="7" s="1"/>
  <c r="H106" i="7"/>
  <c r="H98" i="7"/>
  <c r="H93" i="7"/>
  <c r="H67" i="7"/>
  <c r="H54" i="7"/>
  <c r="H36" i="7"/>
  <c r="H20" i="7"/>
  <c r="H99" i="9" l="1"/>
  <c r="H164" i="7"/>
  <c r="H19" i="7"/>
  <c r="H24" i="9"/>
  <c r="H18" i="9" s="1"/>
  <c r="H17" i="9" s="1"/>
  <c r="H53" i="7"/>
  <c r="I52" i="38"/>
  <c r="I18" i="38" s="1"/>
  <c r="I17" i="38" s="1"/>
  <c r="I204" i="38" s="1"/>
  <c r="J125" i="37"/>
  <c r="I125" i="37"/>
  <c r="F125" i="37"/>
  <c r="J124" i="37"/>
  <c r="F124" i="37"/>
  <c r="I124" i="37" s="1"/>
  <c r="J123" i="37"/>
  <c r="I123" i="37"/>
  <c r="F123" i="37"/>
  <c r="J122" i="37"/>
  <c r="F122" i="37"/>
  <c r="I122" i="37" s="1"/>
  <c r="H121" i="37"/>
  <c r="G121" i="37"/>
  <c r="J121" i="37" s="1"/>
  <c r="E121" i="37"/>
  <c r="F121" i="37" s="1"/>
  <c r="I121" i="37" s="1"/>
  <c r="D121" i="37"/>
  <c r="J120" i="37"/>
  <c r="F120" i="37"/>
  <c r="I120" i="37" s="1"/>
  <c r="J119" i="37"/>
  <c r="I119" i="37"/>
  <c r="F119" i="37"/>
  <c r="J118" i="37"/>
  <c r="F118" i="37"/>
  <c r="I118" i="37" s="1"/>
  <c r="J117" i="37"/>
  <c r="I117" i="37"/>
  <c r="F117" i="37"/>
  <c r="J116" i="37"/>
  <c r="F116" i="37"/>
  <c r="I116" i="37" s="1"/>
  <c r="J115" i="37"/>
  <c r="I115" i="37"/>
  <c r="F115" i="37"/>
  <c r="J114" i="37"/>
  <c r="F114" i="37"/>
  <c r="I114" i="37" s="1"/>
  <c r="H113" i="37"/>
  <c r="G113" i="37"/>
  <c r="J113" i="37" s="1"/>
  <c r="E113" i="37"/>
  <c r="F113" i="37" s="1"/>
  <c r="I113" i="37" s="1"/>
  <c r="D113" i="37"/>
  <c r="J112" i="37"/>
  <c r="F112" i="37"/>
  <c r="I112" i="37" s="1"/>
  <c r="J111" i="37"/>
  <c r="I111" i="37"/>
  <c r="F111" i="37"/>
  <c r="J110" i="37"/>
  <c r="F110" i="37"/>
  <c r="I110" i="37" s="1"/>
  <c r="H109" i="37"/>
  <c r="G109" i="37"/>
  <c r="J109" i="37" s="1"/>
  <c r="E109" i="37"/>
  <c r="D109" i="37"/>
  <c r="F109" i="37" s="1"/>
  <c r="I109" i="37" s="1"/>
  <c r="J108" i="37"/>
  <c r="F108" i="37"/>
  <c r="I108" i="37" s="1"/>
  <c r="J107" i="37"/>
  <c r="I107" i="37"/>
  <c r="F107" i="37"/>
  <c r="J106" i="37"/>
  <c r="F106" i="37"/>
  <c r="I106" i="37" s="1"/>
  <c r="F105" i="37"/>
  <c r="J104" i="37"/>
  <c r="E104" i="37"/>
  <c r="D104" i="37"/>
  <c r="D101" i="37" s="1"/>
  <c r="J103" i="37"/>
  <c r="I103" i="37"/>
  <c r="F103" i="37"/>
  <c r="J102" i="37"/>
  <c r="F102" i="37"/>
  <c r="I102" i="37" s="1"/>
  <c r="H101" i="37"/>
  <c r="G101" i="37"/>
  <c r="G100" i="37" s="1"/>
  <c r="H100" i="37"/>
  <c r="J99" i="37"/>
  <c r="I99" i="37"/>
  <c r="F99" i="37"/>
  <c r="J98" i="37"/>
  <c r="F98" i="37"/>
  <c r="I98" i="37" s="1"/>
  <c r="J97" i="37"/>
  <c r="I97" i="37"/>
  <c r="F97" i="37"/>
  <c r="H96" i="37"/>
  <c r="J96" i="37" s="1"/>
  <c r="G96" i="37"/>
  <c r="E96" i="37"/>
  <c r="D96" i="37"/>
  <c r="F96" i="37" s="1"/>
  <c r="J95" i="37"/>
  <c r="I95" i="37"/>
  <c r="J94" i="37"/>
  <c r="I94" i="37"/>
  <c r="F94" i="37"/>
  <c r="J93" i="37"/>
  <c r="F93" i="37"/>
  <c r="I93" i="37" s="1"/>
  <c r="J92" i="37"/>
  <c r="I92" i="37"/>
  <c r="F92" i="37"/>
  <c r="J91" i="37"/>
  <c r="F91" i="37"/>
  <c r="I91" i="37" s="1"/>
  <c r="J90" i="37"/>
  <c r="I90" i="37"/>
  <c r="F90" i="37"/>
  <c r="F89" i="37"/>
  <c r="F88" i="37"/>
  <c r="J87" i="37"/>
  <c r="F87" i="37"/>
  <c r="I87" i="37" s="1"/>
  <c r="H86" i="37"/>
  <c r="H83" i="37" s="1"/>
  <c r="G86" i="37"/>
  <c r="E86" i="37"/>
  <c r="E83" i="37" s="1"/>
  <c r="D86" i="37"/>
  <c r="J85" i="37"/>
  <c r="F85" i="37"/>
  <c r="I85" i="37" s="1"/>
  <c r="J84" i="37"/>
  <c r="F84" i="37"/>
  <c r="G83" i="37"/>
  <c r="D83" i="37"/>
  <c r="J82" i="37"/>
  <c r="F82" i="37"/>
  <c r="I82" i="37" s="1"/>
  <c r="J81" i="37"/>
  <c r="I81" i="37"/>
  <c r="F81" i="37"/>
  <c r="J80" i="37"/>
  <c r="F80" i="37"/>
  <c r="I80" i="37" s="1"/>
  <c r="J79" i="37"/>
  <c r="F79" i="37"/>
  <c r="I79" i="37" s="1"/>
  <c r="J78" i="37"/>
  <c r="F78" i="37"/>
  <c r="I78" i="37" s="1"/>
  <c r="J76" i="37"/>
  <c r="F76" i="37"/>
  <c r="I76" i="37" s="1"/>
  <c r="J75" i="37"/>
  <c r="F75" i="37"/>
  <c r="I75" i="37" s="1"/>
  <c r="J74" i="37"/>
  <c r="F74" i="37"/>
  <c r="I74" i="37" s="1"/>
  <c r="J73" i="37"/>
  <c r="F73" i="37"/>
  <c r="I73" i="37" s="1"/>
  <c r="J72" i="37"/>
  <c r="F72" i="37"/>
  <c r="I72" i="37" s="1"/>
  <c r="J71" i="37"/>
  <c r="F71" i="37"/>
  <c r="I71" i="37" s="1"/>
  <c r="J70" i="37"/>
  <c r="I70" i="37"/>
  <c r="F70" i="37"/>
  <c r="J69" i="37"/>
  <c r="F69" i="37"/>
  <c r="I69" i="37" s="1"/>
  <c r="J68" i="37"/>
  <c r="F68" i="37"/>
  <c r="I68" i="37" s="1"/>
  <c r="J67" i="37"/>
  <c r="F67" i="37"/>
  <c r="I67" i="37" s="1"/>
  <c r="J66" i="37"/>
  <c r="F66" i="37"/>
  <c r="I66" i="37" s="1"/>
  <c r="J65" i="37"/>
  <c r="H65" i="37"/>
  <c r="G65" i="37"/>
  <c r="E65" i="37"/>
  <c r="F65" i="37" s="1"/>
  <c r="D65" i="37"/>
  <c r="J64" i="37"/>
  <c r="F64" i="37"/>
  <c r="I64" i="37" s="1"/>
  <c r="J63" i="37"/>
  <c r="F63" i="37"/>
  <c r="I63" i="37" s="1"/>
  <c r="J62" i="37"/>
  <c r="F62" i="37"/>
  <c r="I62" i="37" s="1"/>
  <c r="J61" i="37"/>
  <c r="H61" i="37"/>
  <c r="G61" i="37"/>
  <c r="F61" i="37"/>
  <c r="D61" i="37"/>
  <c r="J60" i="37"/>
  <c r="F60" i="37"/>
  <c r="I60" i="37" s="1"/>
  <c r="J59" i="37"/>
  <c r="I59" i="37"/>
  <c r="F59" i="37"/>
  <c r="J58" i="37"/>
  <c r="F58" i="37"/>
  <c r="I58" i="37" s="1"/>
  <c r="H57" i="37"/>
  <c r="G57" i="37"/>
  <c r="J57" i="37" s="1"/>
  <c r="D57" i="37"/>
  <c r="F57" i="37" s="1"/>
  <c r="I57" i="37" s="1"/>
  <c r="J56" i="37"/>
  <c r="I56" i="37"/>
  <c r="J55" i="37"/>
  <c r="I55" i="37"/>
  <c r="F55" i="37"/>
  <c r="H54" i="37"/>
  <c r="J54" i="37" s="1"/>
  <c r="G54" i="37"/>
  <c r="F54" i="37"/>
  <c r="I54" i="37" s="1"/>
  <c r="D54" i="37"/>
  <c r="J53" i="37"/>
  <c r="I53" i="37"/>
  <c r="J52" i="37"/>
  <c r="F52" i="37"/>
  <c r="I52" i="37" s="1"/>
  <c r="H51" i="37"/>
  <c r="G51" i="37"/>
  <c r="J51" i="37" s="1"/>
  <c r="D51" i="37"/>
  <c r="F51" i="37" s="1"/>
  <c r="J50" i="37"/>
  <c r="F50" i="37"/>
  <c r="I50" i="37" s="1"/>
  <c r="J49" i="37"/>
  <c r="F49" i="37"/>
  <c r="I49" i="37" s="1"/>
  <c r="J48" i="37"/>
  <c r="F48" i="37"/>
  <c r="I48" i="37" s="1"/>
  <c r="J47" i="37"/>
  <c r="F47" i="37"/>
  <c r="I47" i="37" s="1"/>
  <c r="H46" i="37"/>
  <c r="G46" i="37"/>
  <c r="J46" i="37" s="1"/>
  <c r="D46" i="37"/>
  <c r="F46" i="37" s="1"/>
  <c r="I46" i="37" s="1"/>
  <c r="J42" i="37"/>
  <c r="F42" i="37"/>
  <c r="I42" i="37" s="1"/>
  <c r="J41" i="37"/>
  <c r="H41" i="37"/>
  <c r="H35" i="37" s="1"/>
  <c r="H24" i="37" s="1"/>
  <c r="G41" i="37"/>
  <c r="F41" i="37"/>
  <c r="D41" i="37"/>
  <c r="J40" i="37"/>
  <c r="F40" i="37"/>
  <c r="I40" i="37" s="1"/>
  <c r="J39" i="37"/>
  <c r="I39" i="37"/>
  <c r="F39" i="37"/>
  <c r="J38" i="37"/>
  <c r="F38" i="37"/>
  <c r="I38" i="37" s="1"/>
  <c r="J37" i="37"/>
  <c r="I37" i="37"/>
  <c r="F37" i="37"/>
  <c r="J36" i="37"/>
  <c r="F36" i="37"/>
  <c r="I36" i="37" s="1"/>
  <c r="G35" i="37"/>
  <c r="J35" i="37" s="1"/>
  <c r="E35" i="37"/>
  <c r="D35" i="37"/>
  <c r="F35" i="37" s="1"/>
  <c r="J34" i="37"/>
  <c r="F34" i="37"/>
  <c r="I34" i="37" s="1"/>
  <c r="J33" i="37"/>
  <c r="F33" i="37"/>
  <c r="I33" i="37" s="1"/>
  <c r="J32" i="37"/>
  <c r="F32" i="37"/>
  <c r="I32" i="37" s="1"/>
  <c r="J31" i="37"/>
  <c r="I31" i="37"/>
  <c r="F31" i="37"/>
  <c r="J30" i="37"/>
  <c r="F30" i="37"/>
  <c r="I30" i="37" s="1"/>
  <c r="J29" i="37"/>
  <c r="I29" i="37"/>
  <c r="F29" i="37"/>
  <c r="J28" i="37"/>
  <c r="F28" i="37"/>
  <c r="I28" i="37" s="1"/>
  <c r="J27" i="37"/>
  <c r="F27" i="37"/>
  <c r="I27" i="37" s="1"/>
  <c r="J26" i="37"/>
  <c r="F26" i="37"/>
  <c r="I26" i="37" s="1"/>
  <c r="H25" i="37"/>
  <c r="G25" i="37"/>
  <c r="G24" i="37" s="1"/>
  <c r="E25" i="37"/>
  <c r="F25" i="37" s="1"/>
  <c r="I25" i="37" s="1"/>
  <c r="D25" i="37"/>
  <c r="D24" i="37"/>
  <c r="J23" i="37"/>
  <c r="I23" i="37"/>
  <c r="F23" i="37"/>
  <c r="J22" i="37"/>
  <c r="H22" i="37"/>
  <c r="G22" i="37"/>
  <c r="I22" i="37" s="1"/>
  <c r="F22" i="37"/>
  <c r="E22" i="37"/>
  <c r="D22" i="37"/>
  <c r="J21" i="37"/>
  <c r="I21" i="37"/>
  <c r="F21" i="37"/>
  <c r="H20" i="37"/>
  <c r="J20" i="37" s="1"/>
  <c r="G20" i="37"/>
  <c r="F20" i="37"/>
  <c r="I20" i="37" s="1"/>
  <c r="E20" i="37"/>
  <c r="D20" i="37"/>
  <c r="D19" i="37" s="1"/>
  <c r="G19" i="37"/>
  <c r="E19" i="37"/>
  <c r="H18" i="7" l="1"/>
  <c r="H17" i="7" s="1"/>
  <c r="H196" i="7" s="1"/>
  <c r="I61" i="37"/>
  <c r="I41" i="37"/>
  <c r="E101" i="37"/>
  <c r="E100" i="37" s="1"/>
  <c r="I65" i="37"/>
  <c r="J83" i="37"/>
  <c r="J86" i="37"/>
  <c r="F19" i="37"/>
  <c r="D18" i="37"/>
  <c r="D17" i="37" s="1"/>
  <c r="D126" i="37" s="1"/>
  <c r="J24" i="37"/>
  <c r="F83" i="37"/>
  <c r="I83" i="37" s="1"/>
  <c r="D100" i="37"/>
  <c r="F101" i="37"/>
  <c r="I101" i="37" s="1"/>
  <c r="I96" i="37"/>
  <c r="J100" i="37"/>
  <c r="J19" i="37"/>
  <c r="G18" i="37"/>
  <c r="G17" i="37" s="1"/>
  <c r="G126" i="37" s="1"/>
  <c r="H19" i="37"/>
  <c r="H18" i="37" s="1"/>
  <c r="H17" i="37" s="1"/>
  <c r="H126" i="37" s="1"/>
  <c r="E24" i="37"/>
  <c r="F24" i="37" s="1"/>
  <c r="I24" i="37" s="1"/>
  <c r="J25" i="37"/>
  <c r="I84" i="37"/>
  <c r="F86" i="37"/>
  <c r="I86" i="37" s="1"/>
  <c r="J101" i="37"/>
  <c r="I19" i="37"/>
  <c r="I35" i="37"/>
  <c r="F104" i="37"/>
  <c r="I104" i="37" s="1"/>
  <c r="I51" i="37"/>
  <c r="E18" i="37" l="1"/>
  <c r="E17" i="37" s="1"/>
  <c r="E126" i="37" s="1"/>
  <c r="J18" i="37"/>
  <c r="F100" i="37"/>
  <c r="I100" i="37" s="1"/>
  <c r="J17" i="37"/>
  <c r="J126" i="37" s="1"/>
  <c r="I18" i="37"/>
  <c r="F18" i="37"/>
  <c r="F17" i="37" s="1"/>
  <c r="F126" i="37" s="1"/>
  <c r="I17" i="37" l="1"/>
  <c r="I126" i="37" s="1"/>
  <c r="J122" i="13"/>
  <c r="I122" i="13"/>
  <c r="F122" i="13"/>
  <c r="J121" i="13"/>
  <c r="F121" i="13"/>
  <c r="I121" i="13" s="1"/>
  <c r="J120" i="13"/>
  <c r="F120" i="13"/>
  <c r="I120" i="13" s="1"/>
  <c r="J119" i="13"/>
  <c r="F119" i="13"/>
  <c r="I119" i="13" s="1"/>
  <c r="J118" i="13"/>
  <c r="G118" i="13"/>
  <c r="E118" i="13"/>
  <c r="F118" i="13" s="1"/>
  <c r="I118" i="13" s="1"/>
  <c r="D118" i="13"/>
  <c r="J117" i="13"/>
  <c r="F117" i="13"/>
  <c r="I117" i="13" s="1"/>
  <c r="J116" i="13"/>
  <c r="F116" i="13"/>
  <c r="I116" i="13" s="1"/>
  <c r="J115" i="13"/>
  <c r="F115" i="13"/>
  <c r="I115" i="13" s="1"/>
  <c r="J114" i="13"/>
  <c r="I114" i="13"/>
  <c r="F114" i="13"/>
  <c r="J113" i="13"/>
  <c r="F113" i="13"/>
  <c r="I113" i="13" s="1"/>
  <c r="J112" i="13"/>
  <c r="F112" i="13"/>
  <c r="I112" i="13" s="1"/>
  <c r="J111" i="13"/>
  <c r="F111" i="13"/>
  <c r="I111" i="13" s="1"/>
  <c r="J110" i="13"/>
  <c r="G110" i="13"/>
  <c r="E110" i="13"/>
  <c r="F110" i="13" s="1"/>
  <c r="I110" i="13" s="1"/>
  <c r="D110" i="13"/>
  <c r="J109" i="13"/>
  <c r="F109" i="13"/>
  <c r="I109" i="13" s="1"/>
  <c r="J108" i="13"/>
  <c r="F108" i="13"/>
  <c r="I108" i="13" s="1"/>
  <c r="J107" i="13"/>
  <c r="F107" i="13"/>
  <c r="I107" i="13" s="1"/>
  <c r="J106" i="13"/>
  <c r="G106" i="13"/>
  <c r="E106" i="13"/>
  <c r="F106" i="13" s="1"/>
  <c r="I106" i="13" s="1"/>
  <c r="D106" i="13"/>
  <c r="J105" i="13"/>
  <c r="F105" i="13"/>
  <c r="I105" i="13" s="1"/>
  <c r="J104" i="13"/>
  <c r="F104" i="13"/>
  <c r="I104" i="13" s="1"/>
  <c r="J103" i="13"/>
  <c r="F103" i="13"/>
  <c r="I103" i="13" s="1"/>
  <c r="F102" i="13"/>
  <c r="J101" i="13"/>
  <c r="E101" i="13"/>
  <c r="D101" i="13"/>
  <c r="D98" i="13" s="1"/>
  <c r="J100" i="13"/>
  <c r="F100" i="13"/>
  <c r="I100" i="13" s="1"/>
  <c r="J99" i="13"/>
  <c r="F99" i="13"/>
  <c r="I99" i="13" s="1"/>
  <c r="J98" i="13"/>
  <c r="G98" i="13"/>
  <c r="E98" i="13"/>
  <c r="E97" i="13" s="1"/>
  <c r="G97" i="13"/>
  <c r="J97" i="13" s="1"/>
  <c r="J96" i="13"/>
  <c r="F96" i="13"/>
  <c r="I96" i="13" s="1"/>
  <c r="J95" i="13"/>
  <c r="I95" i="13"/>
  <c r="F95" i="13"/>
  <c r="J94" i="13"/>
  <c r="I94" i="13"/>
  <c r="F94" i="13"/>
  <c r="G93" i="13"/>
  <c r="J93" i="13" s="1"/>
  <c r="E93" i="13"/>
  <c r="D93" i="13"/>
  <c r="F93" i="13" s="1"/>
  <c r="J92" i="13"/>
  <c r="I92" i="13"/>
  <c r="J91" i="13"/>
  <c r="I91" i="13"/>
  <c r="F91" i="13"/>
  <c r="J90" i="13"/>
  <c r="F90" i="13"/>
  <c r="I90" i="13" s="1"/>
  <c r="J89" i="13"/>
  <c r="F89" i="13"/>
  <c r="I89" i="13" s="1"/>
  <c r="J88" i="13"/>
  <c r="I88" i="13"/>
  <c r="F88" i="13"/>
  <c r="J87" i="13"/>
  <c r="I87" i="13"/>
  <c r="F87" i="13"/>
  <c r="J86" i="13"/>
  <c r="F86" i="13"/>
  <c r="I86" i="13" s="1"/>
  <c r="J85" i="13"/>
  <c r="E85" i="13"/>
  <c r="E82" i="13" s="1"/>
  <c r="D85" i="13"/>
  <c r="D82" i="13" s="1"/>
  <c r="J84" i="13"/>
  <c r="I84" i="13"/>
  <c r="F84" i="13"/>
  <c r="J83" i="13"/>
  <c r="F83" i="13"/>
  <c r="J82" i="13"/>
  <c r="J81" i="13"/>
  <c r="I81" i="13"/>
  <c r="F81" i="13"/>
  <c r="J80" i="13"/>
  <c r="I80" i="13"/>
  <c r="F80" i="13"/>
  <c r="J79" i="13"/>
  <c r="F79" i="13"/>
  <c r="I79" i="13" s="1"/>
  <c r="J78" i="13"/>
  <c r="F78" i="13"/>
  <c r="I78" i="13" s="1"/>
  <c r="J77" i="13"/>
  <c r="I77" i="13"/>
  <c r="F77" i="13"/>
  <c r="J76" i="13"/>
  <c r="I76" i="13"/>
  <c r="F76" i="13"/>
  <c r="J75" i="13"/>
  <c r="F75" i="13"/>
  <c r="I75" i="13" s="1"/>
  <c r="J74" i="13"/>
  <c r="F74" i="13"/>
  <c r="I74" i="13" s="1"/>
  <c r="J73" i="13"/>
  <c r="I73" i="13"/>
  <c r="F73" i="13"/>
  <c r="J72" i="13"/>
  <c r="F72" i="13"/>
  <c r="I72" i="13" s="1"/>
  <c r="J71" i="13"/>
  <c r="F71" i="13"/>
  <c r="I71" i="13" s="1"/>
  <c r="J70" i="13"/>
  <c r="F70" i="13"/>
  <c r="I70" i="13" s="1"/>
  <c r="J69" i="13"/>
  <c r="I69" i="13"/>
  <c r="F69" i="13"/>
  <c r="J68" i="13"/>
  <c r="I68" i="13"/>
  <c r="F68" i="13"/>
  <c r="J67" i="13"/>
  <c r="F67" i="13"/>
  <c r="I67" i="13" s="1"/>
  <c r="J66" i="13"/>
  <c r="F66" i="13"/>
  <c r="I66" i="13" s="1"/>
  <c r="J65" i="13"/>
  <c r="G65" i="13"/>
  <c r="E65" i="13"/>
  <c r="D65" i="13"/>
  <c r="J64" i="13"/>
  <c r="I64" i="13"/>
  <c r="F64" i="13"/>
  <c r="J63" i="13"/>
  <c r="F63" i="13"/>
  <c r="I63" i="13" s="1"/>
  <c r="J62" i="13"/>
  <c r="F62" i="13"/>
  <c r="I62" i="13" s="1"/>
  <c r="J61" i="13"/>
  <c r="G61" i="13"/>
  <c r="I61" i="13" s="1"/>
  <c r="F61" i="13"/>
  <c r="D61" i="13"/>
  <c r="J60" i="13"/>
  <c r="F60" i="13"/>
  <c r="I60" i="13" s="1"/>
  <c r="J59" i="13"/>
  <c r="F59" i="13"/>
  <c r="I59" i="13" s="1"/>
  <c r="J58" i="13"/>
  <c r="I58" i="13"/>
  <c r="F58" i="13"/>
  <c r="G57" i="13"/>
  <c r="J57" i="13" s="1"/>
  <c r="D57" i="13"/>
  <c r="F57" i="13" s="1"/>
  <c r="I57" i="13" s="1"/>
  <c r="J56" i="13"/>
  <c r="I56" i="13"/>
  <c r="J55" i="13"/>
  <c r="I55" i="13"/>
  <c r="F55" i="13"/>
  <c r="G54" i="13"/>
  <c r="J54" i="13" s="1"/>
  <c r="D54" i="13"/>
  <c r="F54" i="13" s="1"/>
  <c r="J53" i="13"/>
  <c r="I53" i="13"/>
  <c r="J52" i="13"/>
  <c r="F52" i="13"/>
  <c r="I52" i="13" s="1"/>
  <c r="G51" i="13"/>
  <c r="J51" i="13" s="1"/>
  <c r="F51" i="13"/>
  <c r="D51" i="13"/>
  <c r="J50" i="13"/>
  <c r="I50" i="13"/>
  <c r="F50" i="13"/>
  <c r="J49" i="13"/>
  <c r="F49" i="13"/>
  <c r="I49" i="13" s="1"/>
  <c r="J48" i="13"/>
  <c r="F48" i="13"/>
  <c r="I48" i="13" s="1"/>
  <c r="J47" i="13"/>
  <c r="I47" i="13"/>
  <c r="F47" i="13"/>
  <c r="G46" i="13"/>
  <c r="J46" i="13" s="1"/>
  <c r="D46" i="13"/>
  <c r="F46" i="13" s="1"/>
  <c r="I46" i="13" s="1"/>
  <c r="J42" i="13"/>
  <c r="F42" i="13"/>
  <c r="I42" i="13" s="1"/>
  <c r="J41" i="13"/>
  <c r="G41" i="13"/>
  <c r="F41" i="13"/>
  <c r="I41" i="13" s="1"/>
  <c r="D41" i="13"/>
  <c r="J40" i="13"/>
  <c r="F40" i="13"/>
  <c r="I40" i="13" s="1"/>
  <c r="J39" i="13"/>
  <c r="F39" i="13"/>
  <c r="I39" i="13" s="1"/>
  <c r="J38" i="13"/>
  <c r="I38" i="13"/>
  <c r="F38" i="13"/>
  <c r="J37" i="13"/>
  <c r="I37" i="13"/>
  <c r="F37" i="13"/>
  <c r="J36" i="13"/>
  <c r="F36" i="13"/>
  <c r="I36" i="13" s="1"/>
  <c r="G35" i="13"/>
  <c r="J35" i="13" s="1"/>
  <c r="F35" i="13"/>
  <c r="E35" i="13"/>
  <c r="D35" i="13"/>
  <c r="J34" i="13"/>
  <c r="I34" i="13"/>
  <c r="F34" i="13"/>
  <c r="J33" i="13"/>
  <c r="I33" i="13"/>
  <c r="F33" i="13"/>
  <c r="J32" i="13"/>
  <c r="F32" i="13"/>
  <c r="I32" i="13" s="1"/>
  <c r="J31" i="13"/>
  <c r="F31" i="13"/>
  <c r="I31" i="13" s="1"/>
  <c r="J30" i="13"/>
  <c r="I30" i="13"/>
  <c r="F30" i="13"/>
  <c r="J29" i="13"/>
  <c r="F29" i="13"/>
  <c r="I29" i="13" s="1"/>
  <c r="J28" i="13"/>
  <c r="F28" i="13"/>
  <c r="I28" i="13" s="1"/>
  <c r="J27" i="13"/>
  <c r="F27" i="13"/>
  <c r="I27" i="13" s="1"/>
  <c r="J26" i="13"/>
  <c r="I26" i="13"/>
  <c r="G25" i="13"/>
  <c r="J25" i="13" s="1"/>
  <c r="E25" i="13"/>
  <c r="D25" i="13"/>
  <c r="F25" i="13" s="1"/>
  <c r="G24" i="13"/>
  <c r="J24" i="13" s="1"/>
  <c r="J23" i="13"/>
  <c r="I23" i="13"/>
  <c r="F23" i="13"/>
  <c r="J22" i="13"/>
  <c r="G22" i="13"/>
  <c r="E22" i="13"/>
  <c r="E19" i="13" s="1"/>
  <c r="D22" i="13"/>
  <c r="F22" i="13" s="1"/>
  <c r="I22" i="13" s="1"/>
  <c r="J21" i="13"/>
  <c r="F21" i="13"/>
  <c r="F20" i="13" s="1"/>
  <c r="G20" i="13"/>
  <c r="J20" i="13" s="1"/>
  <c r="E20" i="13"/>
  <c r="D20" i="13"/>
  <c r="D19" i="13" s="1"/>
  <c r="F65" i="13" l="1"/>
  <c r="I65" i="13" s="1"/>
  <c r="F85" i="13"/>
  <c r="F82" i="13" s="1"/>
  <c r="I82" i="13" s="1"/>
  <c r="E24" i="13"/>
  <c r="E18" i="13" s="1"/>
  <c r="E17" i="13" s="1"/>
  <c r="D97" i="13"/>
  <c r="F97" i="13" s="1"/>
  <c r="F98" i="13"/>
  <c r="I98" i="13" s="1"/>
  <c r="F19" i="13"/>
  <c r="G19" i="13"/>
  <c r="I21" i="13"/>
  <c r="D24" i="13"/>
  <c r="I25" i="13"/>
  <c r="I54" i="13"/>
  <c r="I83" i="13"/>
  <c r="I93" i="13"/>
  <c r="I97" i="13"/>
  <c r="I20" i="13"/>
  <c r="I35" i="13"/>
  <c r="I51" i="13"/>
  <c r="F101" i="13"/>
  <c r="I101" i="13" s="1"/>
  <c r="J97" i="7"/>
  <c r="J99" i="7"/>
  <c r="F24" i="13" l="1"/>
  <c r="I24" i="13" s="1"/>
  <c r="E123" i="13"/>
  <c r="I85" i="13"/>
  <c r="I19" i="13"/>
  <c r="G18" i="13"/>
  <c r="G17" i="13" s="1"/>
  <c r="J19" i="13"/>
  <c r="J18" i="13" l="1"/>
  <c r="H144" i="38"/>
  <c r="H135" i="38" s="1"/>
  <c r="F118" i="38"/>
  <c r="F117" i="38"/>
  <c r="K114" i="38"/>
  <c r="H84" i="38"/>
  <c r="J17" i="13" l="1"/>
  <c r="G123" i="13"/>
  <c r="G144" i="38"/>
  <c r="J123" i="13" l="1"/>
  <c r="E20" i="7"/>
  <c r="G25" i="12" l="1"/>
  <c r="G25" i="10"/>
  <c r="G168" i="7" l="1"/>
  <c r="G165" i="7" s="1"/>
  <c r="J118" i="7"/>
  <c r="G87" i="7" l="1"/>
  <c r="F92" i="7"/>
  <c r="E87" i="7"/>
  <c r="D87" i="7"/>
  <c r="J87" i="7" l="1"/>
  <c r="K22" i="38"/>
  <c r="J22" i="38"/>
  <c r="J22" i="7"/>
  <c r="G20" i="7"/>
  <c r="G19" i="7" l="1"/>
  <c r="J124" i="40"/>
  <c r="F124" i="40"/>
  <c r="I124" i="40" s="1"/>
  <c r="J123" i="40"/>
  <c r="I123" i="40"/>
  <c r="F123" i="40"/>
  <c r="J122" i="40"/>
  <c r="F122" i="40"/>
  <c r="I122" i="40" s="1"/>
  <c r="J121" i="40"/>
  <c r="F121" i="40"/>
  <c r="I121" i="40" s="1"/>
  <c r="J120" i="40"/>
  <c r="H120" i="40"/>
  <c r="G120" i="40"/>
  <c r="I120" i="40" s="1"/>
  <c r="F120" i="40"/>
  <c r="E120" i="40"/>
  <c r="D120" i="40"/>
  <c r="J119" i="40"/>
  <c r="I119" i="40"/>
  <c r="F119" i="40"/>
  <c r="J118" i="40"/>
  <c r="F118" i="40"/>
  <c r="I118" i="40" s="1"/>
  <c r="J117" i="40"/>
  <c r="F117" i="40"/>
  <c r="I117" i="40" s="1"/>
  <c r="J116" i="40"/>
  <c r="I116" i="40"/>
  <c r="F116" i="40"/>
  <c r="J115" i="40"/>
  <c r="I115" i="40"/>
  <c r="F115" i="40"/>
  <c r="J114" i="40"/>
  <c r="F114" i="40"/>
  <c r="I114" i="40" s="1"/>
  <c r="J113" i="40"/>
  <c r="F113" i="40"/>
  <c r="I113" i="40" s="1"/>
  <c r="J112" i="40"/>
  <c r="H112" i="40"/>
  <c r="G112" i="40"/>
  <c r="F112" i="40"/>
  <c r="I112" i="40" s="1"/>
  <c r="E112" i="40"/>
  <c r="D112" i="40"/>
  <c r="J111" i="40"/>
  <c r="I111" i="40"/>
  <c r="F111" i="40"/>
  <c r="J110" i="40"/>
  <c r="F110" i="40"/>
  <c r="I110" i="40" s="1"/>
  <c r="J109" i="40"/>
  <c r="F109" i="40"/>
  <c r="I109" i="40" s="1"/>
  <c r="H108" i="40"/>
  <c r="J108" i="40" s="1"/>
  <c r="G108" i="40"/>
  <c r="F108" i="40"/>
  <c r="I108" i="40" s="1"/>
  <c r="E108" i="40"/>
  <c r="D108" i="40"/>
  <c r="J107" i="40"/>
  <c r="I107" i="40"/>
  <c r="F107" i="40"/>
  <c r="J106" i="40"/>
  <c r="F106" i="40"/>
  <c r="I106" i="40" s="1"/>
  <c r="J105" i="40"/>
  <c r="F105" i="40"/>
  <c r="I105" i="40" s="1"/>
  <c r="F104" i="40"/>
  <c r="J103" i="40"/>
  <c r="E103" i="40"/>
  <c r="E100" i="40" s="1"/>
  <c r="D103" i="40"/>
  <c r="F103" i="40" s="1"/>
  <c r="I103" i="40" s="1"/>
  <c r="J102" i="40"/>
  <c r="F102" i="40"/>
  <c r="I102" i="40" s="1"/>
  <c r="J101" i="40"/>
  <c r="F101" i="40"/>
  <c r="I101" i="40" s="1"/>
  <c r="J100" i="40"/>
  <c r="H100" i="40"/>
  <c r="G100" i="40"/>
  <c r="D100" i="40"/>
  <c r="H99" i="40"/>
  <c r="G99" i="40"/>
  <c r="J99" i="40" s="1"/>
  <c r="D99" i="40"/>
  <c r="J98" i="40"/>
  <c r="F98" i="40"/>
  <c r="I98" i="40" s="1"/>
  <c r="J97" i="40"/>
  <c r="I97" i="40"/>
  <c r="F97" i="40"/>
  <c r="J96" i="40"/>
  <c r="F96" i="40"/>
  <c r="I96" i="40" s="1"/>
  <c r="H95" i="40"/>
  <c r="G95" i="40"/>
  <c r="J95" i="40" s="1"/>
  <c r="E95" i="40"/>
  <c r="D95" i="40"/>
  <c r="F95" i="40" s="1"/>
  <c r="I95" i="40" s="1"/>
  <c r="J94" i="40"/>
  <c r="I94" i="40"/>
  <c r="J93" i="40"/>
  <c r="F93" i="40"/>
  <c r="I93" i="40" s="1"/>
  <c r="J92" i="40"/>
  <c r="I92" i="40"/>
  <c r="F92" i="40"/>
  <c r="J91" i="40"/>
  <c r="F91" i="40"/>
  <c r="I91" i="40" s="1"/>
  <c r="J90" i="40"/>
  <c r="I90" i="40"/>
  <c r="F90" i="40"/>
  <c r="J89" i="40"/>
  <c r="F89" i="40"/>
  <c r="I89" i="40" s="1"/>
  <c r="F88" i="40"/>
  <c r="F87" i="40"/>
  <c r="J86" i="40"/>
  <c r="F86" i="40"/>
  <c r="I86" i="40" s="1"/>
  <c r="J85" i="40"/>
  <c r="H85" i="40"/>
  <c r="G85" i="40"/>
  <c r="I85" i="40" s="1"/>
  <c r="F85" i="40"/>
  <c r="F82" i="40" s="1"/>
  <c r="I82" i="40" s="1"/>
  <c r="E85" i="40"/>
  <c r="D85" i="40"/>
  <c r="J84" i="40"/>
  <c r="I84" i="40"/>
  <c r="F84" i="40"/>
  <c r="K83" i="40"/>
  <c r="J83" i="40"/>
  <c r="I83" i="40"/>
  <c r="F83" i="40"/>
  <c r="H82" i="40"/>
  <c r="G82" i="40"/>
  <c r="J82" i="40" s="1"/>
  <c r="E82" i="40"/>
  <c r="D82" i="40"/>
  <c r="J81" i="40"/>
  <c r="F81" i="40"/>
  <c r="I81" i="40" s="1"/>
  <c r="J80" i="40"/>
  <c r="F80" i="40"/>
  <c r="I80" i="40" s="1"/>
  <c r="J79" i="40"/>
  <c r="I79" i="40"/>
  <c r="F79" i="40"/>
  <c r="J78" i="40"/>
  <c r="F78" i="40"/>
  <c r="I78" i="40" s="1"/>
  <c r="J77" i="40"/>
  <c r="F77" i="40"/>
  <c r="I77" i="40" s="1"/>
  <c r="J76" i="40"/>
  <c r="F76" i="40"/>
  <c r="I76" i="40" s="1"/>
  <c r="J75" i="40"/>
  <c r="I75" i="40"/>
  <c r="F75" i="40"/>
  <c r="J74" i="40"/>
  <c r="F74" i="40"/>
  <c r="I74" i="40" s="1"/>
  <c r="J73" i="40"/>
  <c r="F73" i="40"/>
  <c r="I73" i="40" s="1"/>
  <c r="J72" i="40"/>
  <c r="F72" i="40"/>
  <c r="I72" i="40" s="1"/>
  <c r="J71" i="40"/>
  <c r="I71" i="40"/>
  <c r="F71" i="40"/>
  <c r="J70" i="40"/>
  <c r="F70" i="40"/>
  <c r="I70" i="40" s="1"/>
  <c r="J69" i="40"/>
  <c r="F69" i="40"/>
  <c r="I69" i="40" s="1"/>
  <c r="J68" i="40"/>
  <c r="F68" i="40"/>
  <c r="I68" i="40" s="1"/>
  <c r="J67" i="40"/>
  <c r="I67" i="40"/>
  <c r="F67" i="40"/>
  <c r="J66" i="40"/>
  <c r="F66" i="40"/>
  <c r="I66" i="40" s="1"/>
  <c r="H65" i="40"/>
  <c r="G65" i="40"/>
  <c r="J65" i="40" s="1"/>
  <c r="E65" i="40"/>
  <c r="D65" i="40"/>
  <c r="F65" i="40" s="1"/>
  <c r="J64" i="40"/>
  <c r="F64" i="40"/>
  <c r="I64" i="40" s="1"/>
  <c r="J63" i="40"/>
  <c r="I63" i="40"/>
  <c r="F63" i="40"/>
  <c r="J62" i="40"/>
  <c r="F62" i="40"/>
  <c r="I62" i="40" s="1"/>
  <c r="H61" i="40"/>
  <c r="G61" i="40"/>
  <c r="J61" i="40" s="1"/>
  <c r="D61" i="40"/>
  <c r="F61" i="40" s="1"/>
  <c r="J60" i="40"/>
  <c r="I60" i="40"/>
  <c r="F60" i="40"/>
  <c r="J59" i="40"/>
  <c r="F59" i="40"/>
  <c r="I59" i="40" s="1"/>
  <c r="J58" i="40"/>
  <c r="F58" i="40"/>
  <c r="I58" i="40" s="1"/>
  <c r="J57" i="40"/>
  <c r="H57" i="40"/>
  <c r="G57" i="40"/>
  <c r="I57" i="40" s="1"/>
  <c r="F57" i="40"/>
  <c r="D57" i="40"/>
  <c r="J56" i="40"/>
  <c r="I56" i="40"/>
  <c r="J55" i="40"/>
  <c r="F55" i="40"/>
  <c r="I55" i="40" s="1"/>
  <c r="H54" i="40"/>
  <c r="G54" i="40"/>
  <c r="J54" i="40" s="1"/>
  <c r="D54" i="40"/>
  <c r="F54" i="40" s="1"/>
  <c r="I54" i="40" s="1"/>
  <c r="J53" i="40"/>
  <c r="I53" i="40"/>
  <c r="J52" i="40"/>
  <c r="I52" i="40"/>
  <c r="F52" i="40"/>
  <c r="H51" i="40"/>
  <c r="G51" i="40"/>
  <c r="J51" i="40" s="1"/>
  <c r="D51" i="40"/>
  <c r="F51" i="40" s="1"/>
  <c r="J50" i="40"/>
  <c r="I50" i="40"/>
  <c r="F50" i="40"/>
  <c r="J49" i="40"/>
  <c r="I49" i="40"/>
  <c r="F49" i="40"/>
  <c r="J48" i="40"/>
  <c r="F48" i="40"/>
  <c r="I48" i="40" s="1"/>
  <c r="J47" i="40"/>
  <c r="I47" i="40"/>
  <c r="F47" i="40"/>
  <c r="J46" i="40"/>
  <c r="H46" i="40"/>
  <c r="G46" i="40"/>
  <c r="F46" i="40"/>
  <c r="I46" i="40" s="1"/>
  <c r="D46" i="40"/>
  <c r="J42" i="40"/>
  <c r="F42" i="40"/>
  <c r="I42" i="40" s="1"/>
  <c r="H41" i="40"/>
  <c r="G41" i="40"/>
  <c r="J41" i="40" s="1"/>
  <c r="D41" i="40"/>
  <c r="F41" i="40" s="1"/>
  <c r="J40" i="40"/>
  <c r="I40" i="40"/>
  <c r="F40" i="40"/>
  <c r="J39" i="40"/>
  <c r="F39" i="40"/>
  <c r="I39" i="40" s="1"/>
  <c r="J38" i="40"/>
  <c r="I38" i="40"/>
  <c r="F38" i="40"/>
  <c r="J37" i="40"/>
  <c r="F37" i="40"/>
  <c r="I37" i="40" s="1"/>
  <c r="J36" i="40"/>
  <c r="I36" i="40"/>
  <c r="F36" i="40"/>
  <c r="H35" i="40"/>
  <c r="H24" i="40" s="1"/>
  <c r="E35" i="40"/>
  <c r="D35" i="40"/>
  <c r="D24" i="40" s="1"/>
  <c r="F24" i="40" s="1"/>
  <c r="J34" i="40"/>
  <c r="F34" i="40"/>
  <c r="I34" i="40" s="1"/>
  <c r="J33" i="40"/>
  <c r="I33" i="40"/>
  <c r="F33" i="40"/>
  <c r="J32" i="40"/>
  <c r="I32" i="40"/>
  <c r="F32" i="40"/>
  <c r="J31" i="40"/>
  <c r="F31" i="40"/>
  <c r="I31" i="40" s="1"/>
  <c r="J30" i="40"/>
  <c r="F30" i="40"/>
  <c r="I30" i="40" s="1"/>
  <c r="J29" i="40"/>
  <c r="F29" i="40"/>
  <c r="I29" i="40" s="1"/>
  <c r="J28" i="40"/>
  <c r="I28" i="40"/>
  <c r="F28" i="40"/>
  <c r="J27" i="40"/>
  <c r="F27" i="40"/>
  <c r="I27" i="40" s="1"/>
  <c r="J26" i="40"/>
  <c r="F26" i="40"/>
  <c r="I26" i="40" s="1"/>
  <c r="J25" i="40"/>
  <c r="H25" i="40"/>
  <c r="G25" i="40"/>
  <c r="F25" i="40"/>
  <c r="I25" i="40" s="1"/>
  <c r="E25" i="40"/>
  <c r="D25" i="40"/>
  <c r="E24" i="40"/>
  <c r="J23" i="40"/>
  <c r="F23" i="40"/>
  <c r="I23" i="40" s="1"/>
  <c r="H22" i="40"/>
  <c r="G22" i="40"/>
  <c r="J22" i="40" s="1"/>
  <c r="E22" i="40"/>
  <c r="D22" i="40"/>
  <c r="F22" i="40" s="1"/>
  <c r="J21" i="40"/>
  <c r="F21" i="40"/>
  <c r="I21" i="40" s="1"/>
  <c r="H20" i="40"/>
  <c r="G20" i="40"/>
  <c r="J20" i="40" s="1"/>
  <c r="E20" i="40"/>
  <c r="E19" i="40" s="1"/>
  <c r="E18" i="40" s="1"/>
  <c r="D20" i="40"/>
  <c r="H19" i="40"/>
  <c r="H18" i="40" s="1"/>
  <c r="D19" i="40"/>
  <c r="J124" i="39"/>
  <c r="F124" i="39"/>
  <c r="I124" i="39" s="1"/>
  <c r="J123" i="39"/>
  <c r="I123" i="39"/>
  <c r="F123" i="39"/>
  <c r="J122" i="39"/>
  <c r="F122" i="39"/>
  <c r="I122" i="39" s="1"/>
  <c r="J121" i="39"/>
  <c r="I121" i="39"/>
  <c r="F121" i="39"/>
  <c r="J120" i="39"/>
  <c r="H120" i="39"/>
  <c r="G120" i="39"/>
  <c r="F120" i="39"/>
  <c r="I120" i="39" s="1"/>
  <c r="E120" i="39"/>
  <c r="D120" i="39"/>
  <c r="J119" i="39"/>
  <c r="I119" i="39"/>
  <c r="F119" i="39"/>
  <c r="J118" i="39"/>
  <c r="F118" i="39"/>
  <c r="I118" i="39" s="1"/>
  <c r="J117" i="39"/>
  <c r="I117" i="39"/>
  <c r="F117" i="39"/>
  <c r="J116" i="39"/>
  <c r="F116" i="39"/>
  <c r="I116" i="39" s="1"/>
  <c r="J115" i="39"/>
  <c r="I115" i="39"/>
  <c r="F115" i="39"/>
  <c r="J114" i="39"/>
  <c r="F114" i="39"/>
  <c r="I114" i="39" s="1"/>
  <c r="J113" i="39"/>
  <c r="I113" i="39"/>
  <c r="F113" i="39"/>
  <c r="J112" i="39"/>
  <c r="H112" i="39"/>
  <c r="G112" i="39"/>
  <c r="F112" i="39"/>
  <c r="I112" i="39" s="1"/>
  <c r="E112" i="39"/>
  <c r="D112" i="39"/>
  <c r="J111" i="39"/>
  <c r="I111" i="39"/>
  <c r="F111" i="39"/>
  <c r="J110" i="39"/>
  <c r="F110" i="39"/>
  <c r="I110" i="39" s="1"/>
  <c r="J109" i="39"/>
  <c r="I109" i="39"/>
  <c r="F109" i="39"/>
  <c r="J108" i="39"/>
  <c r="H108" i="39"/>
  <c r="G108" i="39"/>
  <c r="F108" i="39"/>
  <c r="I108" i="39" s="1"/>
  <c r="E108" i="39"/>
  <c r="D108" i="39"/>
  <c r="J107" i="39"/>
  <c r="I107" i="39"/>
  <c r="F107" i="39"/>
  <c r="J106" i="39"/>
  <c r="F106" i="39"/>
  <c r="I106" i="39" s="1"/>
  <c r="J105" i="39"/>
  <c r="I105" i="39"/>
  <c r="F105" i="39"/>
  <c r="F104" i="39"/>
  <c r="J103" i="39"/>
  <c r="E103" i="39"/>
  <c r="E100" i="39" s="1"/>
  <c r="D103" i="39"/>
  <c r="F103" i="39" s="1"/>
  <c r="I103" i="39" s="1"/>
  <c r="J102" i="39"/>
  <c r="F102" i="39"/>
  <c r="I102" i="39" s="1"/>
  <c r="J101" i="39"/>
  <c r="I101" i="39"/>
  <c r="F101" i="39"/>
  <c r="J100" i="39"/>
  <c r="H100" i="39"/>
  <c r="H99" i="39" s="1"/>
  <c r="G100" i="39"/>
  <c r="D100" i="39"/>
  <c r="D99" i="39" s="1"/>
  <c r="G99" i="39"/>
  <c r="J99" i="39" s="1"/>
  <c r="J98" i="39"/>
  <c r="F98" i="39"/>
  <c r="I98" i="39" s="1"/>
  <c r="J97" i="39"/>
  <c r="I97" i="39"/>
  <c r="F97" i="39"/>
  <c r="J96" i="39"/>
  <c r="F96" i="39"/>
  <c r="I96" i="39" s="1"/>
  <c r="H95" i="39"/>
  <c r="G95" i="39"/>
  <c r="J95" i="39" s="1"/>
  <c r="E95" i="39"/>
  <c r="D95" i="39"/>
  <c r="F95" i="39" s="1"/>
  <c r="I95" i="39" s="1"/>
  <c r="J94" i="39"/>
  <c r="I94" i="39"/>
  <c r="J93" i="39"/>
  <c r="F93" i="39"/>
  <c r="I93" i="39" s="1"/>
  <c r="J92" i="39"/>
  <c r="I92" i="39"/>
  <c r="F92" i="39"/>
  <c r="J91" i="39"/>
  <c r="F91" i="39"/>
  <c r="I91" i="39" s="1"/>
  <c r="J90" i="39"/>
  <c r="I90" i="39"/>
  <c r="F90" i="39"/>
  <c r="J89" i="39"/>
  <c r="F89" i="39"/>
  <c r="I89" i="39" s="1"/>
  <c r="F88" i="39"/>
  <c r="F87" i="39"/>
  <c r="J86" i="39"/>
  <c r="I86" i="39"/>
  <c r="F86" i="39"/>
  <c r="H85" i="39"/>
  <c r="H82" i="39" s="1"/>
  <c r="G85" i="39"/>
  <c r="G82" i="39" s="1"/>
  <c r="E85" i="39"/>
  <c r="F85" i="39" s="1"/>
  <c r="I85" i="39" s="1"/>
  <c r="D85" i="39"/>
  <c r="D82" i="39" s="1"/>
  <c r="J84" i="39"/>
  <c r="I84" i="39"/>
  <c r="F84" i="39"/>
  <c r="J83" i="39"/>
  <c r="F83" i="39"/>
  <c r="E82" i="39"/>
  <c r="J81" i="39"/>
  <c r="F81" i="39"/>
  <c r="I81" i="39" s="1"/>
  <c r="J80" i="39"/>
  <c r="I80" i="39"/>
  <c r="F80" i="39"/>
  <c r="J79" i="39"/>
  <c r="F79" i="39"/>
  <c r="I79" i="39" s="1"/>
  <c r="J78" i="39"/>
  <c r="I78" i="39"/>
  <c r="F78" i="39"/>
  <c r="J77" i="39"/>
  <c r="F77" i="39"/>
  <c r="I77" i="39" s="1"/>
  <c r="J76" i="39"/>
  <c r="I76" i="39"/>
  <c r="F76" i="39"/>
  <c r="J75" i="39"/>
  <c r="F75" i="39"/>
  <c r="I75" i="39" s="1"/>
  <c r="J74" i="39"/>
  <c r="I74" i="39"/>
  <c r="F74" i="39"/>
  <c r="J73" i="39"/>
  <c r="F73" i="39"/>
  <c r="I73" i="39" s="1"/>
  <c r="J72" i="39"/>
  <c r="I72" i="39"/>
  <c r="F72" i="39"/>
  <c r="J71" i="39"/>
  <c r="F71" i="39"/>
  <c r="I71" i="39" s="1"/>
  <c r="J70" i="39"/>
  <c r="I70" i="39"/>
  <c r="F70" i="39"/>
  <c r="J69" i="39"/>
  <c r="F69" i="39"/>
  <c r="I69" i="39" s="1"/>
  <c r="J68" i="39"/>
  <c r="I68" i="39"/>
  <c r="F68" i="39"/>
  <c r="J67" i="39"/>
  <c r="F67" i="39"/>
  <c r="I67" i="39" s="1"/>
  <c r="J66" i="39"/>
  <c r="I66" i="39"/>
  <c r="F66" i="39"/>
  <c r="J65" i="39"/>
  <c r="H65" i="39"/>
  <c r="G65" i="39"/>
  <c r="F65" i="39"/>
  <c r="I65" i="39" s="1"/>
  <c r="E65" i="39"/>
  <c r="D65" i="39"/>
  <c r="J64" i="39"/>
  <c r="I64" i="39"/>
  <c r="F64" i="39"/>
  <c r="J63" i="39"/>
  <c r="F63" i="39"/>
  <c r="I63" i="39" s="1"/>
  <c r="J62" i="39"/>
  <c r="I62" i="39"/>
  <c r="F62" i="39"/>
  <c r="J61" i="39"/>
  <c r="H61" i="39"/>
  <c r="G61" i="39"/>
  <c r="F61" i="39"/>
  <c r="I61" i="39" s="1"/>
  <c r="D61" i="39"/>
  <c r="J60" i="39"/>
  <c r="F60" i="39"/>
  <c r="I60" i="39" s="1"/>
  <c r="J59" i="39"/>
  <c r="I59" i="39"/>
  <c r="F59" i="39"/>
  <c r="J58" i="39"/>
  <c r="F58" i="39"/>
  <c r="I58" i="39" s="1"/>
  <c r="H57" i="39"/>
  <c r="G57" i="39"/>
  <c r="J57" i="39" s="1"/>
  <c r="D57" i="39"/>
  <c r="F57" i="39" s="1"/>
  <c r="I57" i="39" s="1"/>
  <c r="J56" i="39"/>
  <c r="I56" i="39"/>
  <c r="J55" i="39"/>
  <c r="I55" i="39"/>
  <c r="F55" i="39"/>
  <c r="H54" i="39"/>
  <c r="J54" i="39" s="1"/>
  <c r="G54" i="39"/>
  <c r="I54" i="39" s="1"/>
  <c r="F54" i="39"/>
  <c r="D54" i="39"/>
  <c r="J53" i="39"/>
  <c r="I53" i="39"/>
  <c r="J52" i="39"/>
  <c r="F52" i="39"/>
  <c r="I52" i="39" s="1"/>
  <c r="H51" i="39"/>
  <c r="G51" i="39"/>
  <c r="J51" i="39" s="1"/>
  <c r="D51" i="39"/>
  <c r="F51" i="39" s="1"/>
  <c r="J50" i="39"/>
  <c r="I50" i="39"/>
  <c r="F50" i="39"/>
  <c r="J49" i="39"/>
  <c r="F49" i="39"/>
  <c r="I49" i="39" s="1"/>
  <c r="J48" i="39"/>
  <c r="I48" i="39"/>
  <c r="F48" i="39"/>
  <c r="J47" i="39"/>
  <c r="F47" i="39"/>
  <c r="I47" i="39" s="1"/>
  <c r="H46" i="39"/>
  <c r="G46" i="39"/>
  <c r="J46" i="39" s="1"/>
  <c r="D46" i="39"/>
  <c r="F46" i="39" s="1"/>
  <c r="I46" i="39" s="1"/>
  <c r="J42" i="39"/>
  <c r="I42" i="39"/>
  <c r="F42" i="39"/>
  <c r="J41" i="39"/>
  <c r="H41" i="39"/>
  <c r="H35" i="39" s="1"/>
  <c r="H24" i="39" s="1"/>
  <c r="G41" i="39"/>
  <c r="F41" i="39"/>
  <c r="I41" i="39" s="1"/>
  <c r="D41" i="39"/>
  <c r="J40" i="39"/>
  <c r="F40" i="39"/>
  <c r="I40" i="39" s="1"/>
  <c r="J39" i="39"/>
  <c r="I39" i="39"/>
  <c r="F39" i="39"/>
  <c r="J38" i="39"/>
  <c r="F38" i="39"/>
  <c r="I38" i="39" s="1"/>
  <c r="J37" i="39"/>
  <c r="I37" i="39"/>
  <c r="F37" i="39"/>
  <c r="J36" i="39"/>
  <c r="F36" i="39"/>
  <c r="I36" i="39" s="1"/>
  <c r="G35" i="39"/>
  <c r="J35" i="39" s="1"/>
  <c r="E35" i="39"/>
  <c r="F35" i="39" s="1"/>
  <c r="D35" i="39"/>
  <c r="J34" i="39"/>
  <c r="F34" i="39"/>
  <c r="I34" i="39" s="1"/>
  <c r="J33" i="39"/>
  <c r="I33" i="39"/>
  <c r="F33" i="39"/>
  <c r="J32" i="39"/>
  <c r="F32" i="39"/>
  <c r="I32" i="39" s="1"/>
  <c r="J31" i="39"/>
  <c r="I31" i="39"/>
  <c r="F31" i="39"/>
  <c r="J30" i="39"/>
  <c r="F30" i="39"/>
  <c r="I30" i="39" s="1"/>
  <c r="J29" i="39"/>
  <c r="I29" i="39"/>
  <c r="F29" i="39"/>
  <c r="J28" i="39"/>
  <c r="F28" i="39"/>
  <c r="I28" i="39" s="1"/>
  <c r="J27" i="39"/>
  <c r="I27" i="39"/>
  <c r="F27" i="39"/>
  <c r="J26" i="39"/>
  <c r="F26" i="39"/>
  <c r="I26" i="39" s="1"/>
  <c r="H25" i="39"/>
  <c r="G25" i="39"/>
  <c r="G24" i="39" s="1"/>
  <c r="E25" i="39"/>
  <c r="E24" i="39" s="1"/>
  <c r="D25" i="39"/>
  <c r="F25" i="39" s="1"/>
  <c r="I25" i="39" s="1"/>
  <c r="D24" i="39"/>
  <c r="J23" i="39"/>
  <c r="I23" i="39"/>
  <c r="F23" i="39"/>
  <c r="J22" i="39"/>
  <c r="H22" i="39"/>
  <c r="G22" i="39"/>
  <c r="F22" i="39"/>
  <c r="I22" i="39" s="1"/>
  <c r="E22" i="39"/>
  <c r="D22" i="39"/>
  <c r="J21" i="39"/>
  <c r="I21" i="39"/>
  <c r="F21" i="39"/>
  <c r="H20" i="39"/>
  <c r="J20" i="39" s="1"/>
  <c r="G20" i="39"/>
  <c r="I20" i="39" s="1"/>
  <c r="F20" i="39"/>
  <c r="E20" i="39"/>
  <c r="D20" i="39"/>
  <c r="D19" i="39" s="1"/>
  <c r="G19" i="39"/>
  <c r="E19" i="39"/>
  <c r="F82" i="39" l="1"/>
  <c r="E18" i="39"/>
  <c r="E17" i="39" s="1"/>
  <c r="E125" i="39" s="1"/>
  <c r="H17" i="40"/>
  <c r="H125" i="40" s="1"/>
  <c r="J85" i="39"/>
  <c r="F19" i="40"/>
  <c r="F18" i="40" s="1"/>
  <c r="F100" i="40"/>
  <c r="I100" i="40" s="1"/>
  <c r="E99" i="40"/>
  <c r="F99" i="40" s="1"/>
  <c r="I99" i="40" s="1"/>
  <c r="D18" i="40"/>
  <c r="D17" i="40" s="1"/>
  <c r="D125" i="40" s="1"/>
  <c r="F20" i="40"/>
  <c r="I20" i="40" s="1"/>
  <c r="I51" i="40"/>
  <c r="I22" i="40"/>
  <c r="F35" i="40"/>
  <c r="I41" i="40"/>
  <c r="I61" i="40"/>
  <c r="I65" i="40"/>
  <c r="G19" i="40"/>
  <c r="G35" i="40"/>
  <c r="F19" i="39"/>
  <c r="I19" i="39" s="1"/>
  <c r="D18" i="39"/>
  <c r="J24" i="39"/>
  <c r="F24" i="39"/>
  <c r="I24" i="39" s="1"/>
  <c r="F99" i="39"/>
  <c r="I99" i="39" s="1"/>
  <c r="J82" i="39"/>
  <c r="E99" i="39"/>
  <c r="F100" i="39"/>
  <c r="I100" i="39" s="1"/>
  <c r="G18" i="39"/>
  <c r="H19" i="39"/>
  <c r="H18" i="39" s="1"/>
  <c r="H17" i="39" s="1"/>
  <c r="H125" i="39" s="1"/>
  <c r="J25" i="39"/>
  <c r="I83" i="39"/>
  <c r="I35" i="39"/>
  <c r="I51" i="39"/>
  <c r="I82" i="39"/>
  <c r="J19" i="40" l="1"/>
  <c r="G18" i="40"/>
  <c r="G17" i="40" s="1"/>
  <c r="G125" i="40" s="1"/>
  <c r="I19" i="40"/>
  <c r="F17" i="40"/>
  <c r="F125" i="40" s="1"/>
  <c r="E17" i="40"/>
  <c r="E125" i="40" s="1"/>
  <c r="J35" i="40"/>
  <c r="G24" i="40"/>
  <c r="I35" i="40"/>
  <c r="D17" i="39"/>
  <c r="F18" i="39"/>
  <c r="I18" i="39" s="1"/>
  <c r="J19" i="39"/>
  <c r="G17" i="39"/>
  <c r="J18" i="39"/>
  <c r="J24" i="40" l="1"/>
  <c r="J18" i="40" s="1"/>
  <c r="J17" i="40" s="1"/>
  <c r="J125" i="40" s="1"/>
  <c r="I24" i="40"/>
  <c r="I18" i="40" s="1"/>
  <c r="I17" i="40" s="1"/>
  <c r="I125" i="40" s="1"/>
  <c r="J17" i="39"/>
  <c r="G125" i="39"/>
  <c r="D125" i="39"/>
  <c r="F17" i="39"/>
  <c r="F125" i="39" s="1"/>
  <c r="J125" i="39" l="1"/>
  <c r="I125" i="39"/>
  <c r="I17" i="39"/>
  <c r="E93" i="7" l="1"/>
  <c r="D142" i="7"/>
  <c r="F153" i="7"/>
  <c r="I153" i="7" s="1"/>
  <c r="H120" i="42" l="1"/>
  <c r="H112" i="42"/>
  <c r="H108" i="42"/>
  <c r="H99" i="42" s="1"/>
  <c r="H100" i="42"/>
  <c r="H95" i="42"/>
  <c r="H85" i="42"/>
  <c r="H82" i="42" s="1"/>
  <c r="H65" i="42"/>
  <c r="H61" i="42"/>
  <c r="H57" i="42"/>
  <c r="H54" i="42"/>
  <c r="H51" i="42"/>
  <c r="H46" i="42"/>
  <c r="H41" i="42"/>
  <c r="H35" i="42" s="1"/>
  <c r="H25" i="42"/>
  <c r="H24" i="42" s="1"/>
  <c r="H22" i="42"/>
  <c r="H19" i="42" s="1"/>
  <c r="H20" i="42"/>
  <c r="H120" i="41"/>
  <c r="H112" i="41"/>
  <c r="H108" i="41"/>
  <c r="H100" i="41"/>
  <c r="H99" i="41"/>
  <c r="H95" i="41"/>
  <c r="H85" i="41"/>
  <c r="H82" i="41"/>
  <c r="H18" i="41" s="1"/>
  <c r="H65" i="41"/>
  <c r="H61" i="41"/>
  <c r="H57" i="41"/>
  <c r="H54" i="41"/>
  <c r="H51" i="41"/>
  <c r="H46" i="41"/>
  <c r="H41" i="41"/>
  <c r="H35" i="41"/>
  <c r="H25" i="41"/>
  <c r="H24" i="41" s="1"/>
  <c r="H22" i="41"/>
  <c r="H20" i="41"/>
  <c r="H19" i="41"/>
  <c r="H120" i="11"/>
  <c r="H112" i="11"/>
  <c r="H108" i="11"/>
  <c r="H100" i="11"/>
  <c r="H99" i="11" s="1"/>
  <c r="H95" i="11"/>
  <c r="H84" i="11"/>
  <c r="H65" i="11"/>
  <c r="H24" i="11" s="1"/>
  <c r="H18" i="11" s="1"/>
  <c r="H17" i="11" s="1"/>
  <c r="H125" i="11" s="1"/>
  <c r="H61" i="11"/>
  <c r="H57" i="11"/>
  <c r="H54" i="11"/>
  <c r="H51" i="11"/>
  <c r="H46" i="11"/>
  <c r="H41" i="11"/>
  <c r="H25" i="11"/>
  <c r="H22" i="11"/>
  <c r="H20" i="11"/>
  <c r="H19" i="11"/>
  <c r="H120" i="9"/>
  <c r="H112" i="9"/>
  <c r="H18" i="42" l="1"/>
  <c r="H17" i="42" s="1"/>
  <c r="H125" i="42" s="1"/>
  <c r="H17" i="41"/>
  <c r="H125" i="41" s="1"/>
  <c r="H125" i="9"/>
  <c r="D17" i="42"/>
  <c r="K153" i="38" l="1"/>
  <c r="K152" i="38"/>
  <c r="K83" i="42" l="1"/>
  <c r="G85" i="41"/>
  <c r="G82" i="41"/>
  <c r="E82" i="41" l="1"/>
  <c r="D82" i="41"/>
  <c r="J124" i="42"/>
  <c r="I124" i="42"/>
  <c r="F124" i="42"/>
  <c r="J123" i="42"/>
  <c r="I123" i="42"/>
  <c r="F123" i="42"/>
  <c r="J122" i="42"/>
  <c r="F122" i="42"/>
  <c r="I122" i="42" s="1"/>
  <c r="J121" i="42"/>
  <c r="I121" i="42"/>
  <c r="F121" i="42"/>
  <c r="J120" i="42"/>
  <c r="G120" i="42"/>
  <c r="F120" i="42"/>
  <c r="I120" i="42" s="1"/>
  <c r="E120" i="42"/>
  <c r="D120" i="42"/>
  <c r="J119" i="42"/>
  <c r="I119" i="42"/>
  <c r="F119" i="42"/>
  <c r="J118" i="42"/>
  <c r="F118" i="42"/>
  <c r="I118" i="42" s="1"/>
  <c r="J117" i="42"/>
  <c r="I117" i="42"/>
  <c r="F117" i="42"/>
  <c r="J116" i="42"/>
  <c r="I116" i="42"/>
  <c r="F116" i="42"/>
  <c r="J115" i="42"/>
  <c r="I115" i="42"/>
  <c r="F115" i="42"/>
  <c r="J114" i="42"/>
  <c r="F114" i="42"/>
  <c r="I114" i="42" s="1"/>
  <c r="J113" i="42"/>
  <c r="I113" i="42"/>
  <c r="F113" i="42"/>
  <c r="J112" i="42"/>
  <c r="G112" i="42"/>
  <c r="F112" i="42"/>
  <c r="I112" i="42" s="1"/>
  <c r="E112" i="42"/>
  <c r="D112" i="42"/>
  <c r="J111" i="42"/>
  <c r="I111" i="42"/>
  <c r="F111" i="42"/>
  <c r="J110" i="42"/>
  <c r="F110" i="42"/>
  <c r="I110" i="42" s="1"/>
  <c r="J109" i="42"/>
  <c r="F109" i="42"/>
  <c r="I109" i="42" s="1"/>
  <c r="G108" i="42"/>
  <c r="J108" i="42" s="1"/>
  <c r="E108" i="42"/>
  <c r="F108" i="42" s="1"/>
  <c r="D108" i="42"/>
  <c r="J107" i="42"/>
  <c r="I107" i="42"/>
  <c r="F107" i="42"/>
  <c r="J106" i="42"/>
  <c r="F106" i="42"/>
  <c r="I106" i="42" s="1"/>
  <c r="J105" i="42"/>
  <c r="I105" i="42"/>
  <c r="F105" i="42"/>
  <c r="F104" i="42"/>
  <c r="J103" i="42"/>
  <c r="E103" i="42"/>
  <c r="E100" i="42" s="1"/>
  <c r="D103" i="42"/>
  <c r="F103" i="42" s="1"/>
  <c r="I103" i="42" s="1"/>
  <c r="J102" i="42"/>
  <c r="F102" i="42"/>
  <c r="I102" i="42" s="1"/>
  <c r="J101" i="42"/>
  <c r="I101" i="42"/>
  <c r="F101" i="42"/>
  <c r="J100" i="42"/>
  <c r="G100" i="42"/>
  <c r="D100" i="42"/>
  <c r="D99" i="42"/>
  <c r="J98" i="42"/>
  <c r="F98" i="42"/>
  <c r="I98" i="42" s="1"/>
  <c r="J97" i="42"/>
  <c r="I97" i="42"/>
  <c r="F97" i="42"/>
  <c r="J96" i="42"/>
  <c r="I96" i="42"/>
  <c r="F96" i="42"/>
  <c r="G95" i="42"/>
  <c r="J95" i="42" s="1"/>
  <c r="E95" i="42"/>
  <c r="D95" i="42"/>
  <c r="F95" i="42" s="1"/>
  <c r="I95" i="42" s="1"/>
  <c r="J94" i="42"/>
  <c r="I94" i="42"/>
  <c r="J93" i="42"/>
  <c r="I93" i="42"/>
  <c r="F93" i="42"/>
  <c r="J92" i="42"/>
  <c r="I92" i="42"/>
  <c r="F92" i="42"/>
  <c r="J91" i="42"/>
  <c r="F91" i="42"/>
  <c r="I91" i="42" s="1"/>
  <c r="J90" i="42"/>
  <c r="I90" i="42"/>
  <c r="F90" i="42"/>
  <c r="J89" i="42"/>
  <c r="I89" i="42"/>
  <c r="F89" i="42"/>
  <c r="F88" i="42"/>
  <c r="F87" i="42"/>
  <c r="J86" i="42"/>
  <c r="F86" i="42"/>
  <c r="I86" i="42" s="1"/>
  <c r="G85" i="42"/>
  <c r="E85" i="42"/>
  <c r="F85" i="42" s="1"/>
  <c r="I85" i="42" s="1"/>
  <c r="D85" i="42"/>
  <c r="J84" i="42"/>
  <c r="I84" i="42"/>
  <c r="F84" i="42"/>
  <c r="J83" i="42"/>
  <c r="F83" i="42"/>
  <c r="E82" i="42"/>
  <c r="E18" i="42" s="1"/>
  <c r="D82" i="42"/>
  <c r="J81" i="42"/>
  <c r="F81" i="42"/>
  <c r="I81" i="42" s="1"/>
  <c r="J80" i="42"/>
  <c r="I80" i="42"/>
  <c r="F80" i="42"/>
  <c r="J79" i="42"/>
  <c r="F79" i="42"/>
  <c r="I79" i="42" s="1"/>
  <c r="J78" i="42"/>
  <c r="I78" i="42"/>
  <c r="F78" i="42"/>
  <c r="J77" i="42"/>
  <c r="F77" i="42"/>
  <c r="I77" i="42" s="1"/>
  <c r="J76" i="42"/>
  <c r="I76" i="42"/>
  <c r="F76" i="42"/>
  <c r="J75" i="42"/>
  <c r="F75" i="42"/>
  <c r="I75" i="42" s="1"/>
  <c r="J74" i="42"/>
  <c r="I74" i="42"/>
  <c r="F74" i="42"/>
  <c r="J73" i="42"/>
  <c r="F73" i="42"/>
  <c r="I73" i="42" s="1"/>
  <c r="J72" i="42"/>
  <c r="I72" i="42"/>
  <c r="F72" i="42"/>
  <c r="J71" i="42"/>
  <c r="F71" i="42"/>
  <c r="I71" i="42" s="1"/>
  <c r="J70" i="42"/>
  <c r="I70" i="42"/>
  <c r="F70" i="42"/>
  <c r="J69" i="42"/>
  <c r="F69" i="42"/>
  <c r="I69" i="42" s="1"/>
  <c r="J68" i="42"/>
  <c r="I68" i="42"/>
  <c r="F68" i="42"/>
  <c r="J67" i="42"/>
  <c r="F67" i="42"/>
  <c r="I67" i="42" s="1"/>
  <c r="J66" i="42"/>
  <c r="I66" i="42"/>
  <c r="F66" i="42"/>
  <c r="J65" i="42"/>
  <c r="G65" i="42"/>
  <c r="F65" i="42"/>
  <c r="I65" i="42" s="1"/>
  <c r="E65" i="42"/>
  <c r="D65" i="42"/>
  <c r="J64" i="42"/>
  <c r="I64" i="42"/>
  <c r="F64" i="42"/>
  <c r="J63" i="42"/>
  <c r="F63" i="42"/>
  <c r="I63" i="42" s="1"/>
  <c r="J62" i="42"/>
  <c r="I62" i="42"/>
  <c r="F62" i="42"/>
  <c r="J61" i="42"/>
  <c r="G61" i="42"/>
  <c r="F61" i="42"/>
  <c r="I61" i="42" s="1"/>
  <c r="D61" i="42"/>
  <c r="J60" i="42"/>
  <c r="F60" i="42"/>
  <c r="I60" i="42" s="1"/>
  <c r="J59" i="42"/>
  <c r="I59" i="42"/>
  <c r="F59" i="42"/>
  <c r="J58" i="42"/>
  <c r="F58" i="42"/>
  <c r="I58" i="42" s="1"/>
  <c r="G57" i="42"/>
  <c r="J57" i="42" s="1"/>
  <c r="D57" i="42"/>
  <c r="F57" i="42" s="1"/>
  <c r="I57" i="42" s="1"/>
  <c r="J56" i="42"/>
  <c r="I56" i="42"/>
  <c r="J55" i="42"/>
  <c r="I55" i="42"/>
  <c r="F55" i="42"/>
  <c r="J54" i="42"/>
  <c r="G54" i="42"/>
  <c r="I54" i="42" s="1"/>
  <c r="F54" i="42"/>
  <c r="D54" i="42"/>
  <c r="J53" i="42"/>
  <c r="I53" i="42"/>
  <c r="J52" i="42"/>
  <c r="F52" i="42"/>
  <c r="I52" i="42" s="1"/>
  <c r="G51" i="42"/>
  <c r="J51" i="42" s="1"/>
  <c r="D51" i="42"/>
  <c r="F51" i="42" s="1"/>
  <c r="J50" i="42"/>
  <c r="I50" i="42"/>
  <c r="F50" i="42"/>
  <c r="J49" i="42"/>
  <c r="F49" i="42"/>
  <c r="I49" i="42" s="1"/>
  <c r="J48" i="42"/>
  <c r="I48" i="42"/>
  <c r="F48" i="42"/>
  <c r="J47" i="42"/>
  <c r="F47" i="42"/>
  <c r="I47" i="42" s="1"/>
  <c r="G46" i="42"/>
  <c r="J46" i="42" s="1"/>
  <c r="D46" i="42"/>
  <c r="F46" i="42" s="1"/>
  <c r="I46" i="42" s="1"/>
  <c r="J42" i="42"/>
  <c r="I42" i="42"/>
  <c r="F42" i="42"/>
  <c r="J41" i="42"/>
  <c r="G41" i="42"/>
  <c r="F41" i="42"/>
  <c r="I41" i="42" s="1"/>
  <c r="D41" i="42"/>
  <c r="J40" i="42"/>
  <c r="F40" i="42"/>
  <c r="I40" i="42" s="1"/>
  <c r="J39" i="42"/>
  <c r="I39" i="42"/>
  <c r="F39" i="42"/>
  <c r="J38" i="42"/>
  <c r="F38" i="42"/>
  <c r="I38" i="42" s="1"/>
  <c r="J37" i="42"/>
  <c r="I37" i="42"/>
  <c r="F37" i="42"/>
  <c r="J36" i="42"/>
  <c r="F36" i="42"/>
  <c r="I36" i="42" s="1"/>
  <c r="G35" i="42"/>
  <c r="J35" i="42" s="1"/>
  <c r="E35" i="42"/>
  <c r="F35" i="42" s="1"/>
  <c r="D35" i="42"/>
  <c r="J34" i="42"/>
  <c r="F34" i="42"/>
  <c r="I34" i="42" s="1"/>
  <c r="J33" i="42"/>
  <c r="I33" i="42"/>
  <c r="F33" i="42"/>
  <c r="J32" i="42"/>
  <c r="F32" i="42"/>
  <c r="I32" i="42" s="1"/>
  <c r="J31" i="42"/>
  <c r="I31" i="42"/>
  <c r="F31" i="42"/>
  <c r="J30" i="42"/>
  <c r="F30" i="42"/>
  <c r="I30" i="42" s="1"/>
  <c r="J29" i="42"/>
  <c r="I29" i="42"/>
  <c r="F29" i="42"/>
  <c r="J28" i="42"/>
  <c r="F28" i="42"/>
  <c r="I28" i="42" s="1"/>
  <c r="J27" i="42"/>
  <c r="I27" i="42"/>
  <c r="F27" i="42"/>
  <c r="J26" i="42"/>
  <c r="F26" i="42"/>
  <c r="I26" i="42" s="1"/>
  <c r="G25" i="42"/>
  <c r="G24" i="42" s="1"/>
  <c r="E25" i="42"/>
  <c r="E24" i="42" s="1"/>
  <c r="D25" i="42"/>
  <c r="F25" i="42" s="1"/>
  <c r="I25" i="42" s="1"/>
  <c r="D24" i="42"/>
  <c r="J23" i="42"/>
  <c r="I23" i="42"/>
  <c r="F23" i="42"/>
  <c r="J22" i="42"/>
  <c r="G22" i="42"/>
  <c r="F22" i="42"/>
  <c r="I22" i="42" s="1"/>
  <c r="E22" i="42"/>
  <c r="D22" i="42"/>
  <c r="J21" i="42"/>
  <c r="I21" i="42"/>
  <c r="F21" i="42"/>
  <c r="J20" i="42"/>
  <c r="G20" i="42"/>
  <c r="I20" i="42" s="1"/>
  <c r="F20" i="42"/>
  <c r="E20" i="42"/>
  <c r="D20" i="42"/>
  <c r="D19" i="42" s="1"/>
  <c r="G19" i="42"/>
  <c r="E19" i="42"/>
  <c r="J124" i="41"/>
  <c r="F124" i="41"/>
  <c r="I124" i="41" s="1"/>
  <c r="J123" i="41"/>
  <c r="I123" i="41"/>
  <c r="F123" i="41"/>
  <c r="J122" i="41"/>
  <c r="F122" i="41"/>
  <c r="I122" i="41" s="1"/>
  <c r="J121" i="41"/>
  <c r="I121" i="41"/>
  <c r="F121" i="41"/>
  <c r="J120" i="41"/>
  <c r="G120" i="41"/>
  <c r="E120" i="41"/>
  <c r="D120" i="41"/>
  <c r="F120" i="41" s="1"/>
  <c r="I120" i="41" s="1"/>
  <c r="J119" i="41"/>
  <c r="I119" i="41"/>
  <c r="F119" i="41"/>
  <c r="J118" i="41"/>
  <c r="F118" i="41"/>
  <c r="I118" i="41" s="1"/>
  <c r="J117" i="41"/>
  <c r="I117" i="41"/>
  <c r="F117" i="41"/>
  <c r="J116" i="41"/>
  <c r="F116" i="41"/>
  <c r="I116" i="41" s="1"/>
  <c r="J115" i="41"/>
  <c r="I115" i="41"/>
  <c r="F115" i="41"/>
  <c r="J114" i="41"/>
  <c r="F114" i="41"/>
  <c r="I114" i="41" s="1"/>
  <c r="J113" i="41"/>
  <c r="I113" i="41"/>
  <c r="F113" i="41"/>
  <c r="J112" i="41"/>
  <c r="G112" i="41"/>
  <c r="E112" i="41"/>
  <c r="D112" i="41"/>
  <c r="F112" i="41" s="1"/>
  <c r="I112" i="41" s="1"/>
  <c r="J111" i="41"/>
  <c r="I111" i="41"/>
  <c r="F111" i="41"/>
  <c r="J110" i="41"/>
  <c r="F110" i="41"/>
  <c r="I110" i="41" s="1"/>
  <c r="J109" i="41"/>
  <c r="I109" i="41"/>
  <c r="F109" i="41"/>
  <c r="J108" i="41"/>
  <c r="G108" i="41"/>
  <c r="E108" i="41"/>
  <c r="D108" i="41"/>
  <c r="F108" i="41" s="1"/>
  <c r="I108" i="41" s="1"/>
  <c r="J107" i="41"/>
  <c r="I107" i="41"/>
  <c r="F107" i="41"/>
  <c r="J106" i="41"/>
  <c r="F106" i="41"/>
  <c r="I106" i="41" s="1"/>
  <c r="J105" i="41"/>
  <c r="I105" i="41"/>
  <c r="F105" i="41"/>
  <c r="F104" i="41"/>
  <c r="J103" i="41"/>
  <c r="E103" i="41"/>
  <c r="E100" i="41" s="1"/>
  <c r="E99" i="41" s="1"/>
  <c r="D103" i="41"/>
  <c r="F103" i="41" s="1"/>
  <c r="I103" i="41" s="1"/>
  <c r="J102" i="41"/>
  <c r="F102" i="41"/>
  <c r="I102" i="41" s="1"/>
  <c r="J101" i="41"/>
  <c r="I101" i="41"/>
  <c r="F101" i="41"/>
  <c r="G100" i="41"/>
  <c r="D100" i="41"/>
  <c r="D99" i="41" s="1"/>
  <c r="F99" i="41" s="1"/>
  <c r="G99" i="41"/>
  <c r="J98" i="41"/>
  <c r="F98" i="41"/>
  <c r="I98" i="41" s="1"/>
  <c r="J97" i="41"/>
  <c r="I97" i="41"/>
  <c r="F97" i="41"/>
  <c r="J96" i="41"/>
  <c r="F96" i="41"/>
  <c r="I96" i="41" s="1"/>
  <c r="G95" i="41"/>
  <c r="J95" i="41" s="1"/>
  <c r="E95" i="41"/>
  <c r="D95" i="41"/>
  <c r="F95" i="41" s="1"/>
  <c r="J94" i="41"/>
  <c r="I94" i="41"/>
  <c r="J93" i="41"/>
  <c r="F93" i="41"/>
  <c r="I93" i="41" s="1"/>
  <c r="J92" i="41"/>
  <c r="I92" i="41"/>
  <c r="F92" i="41"/>
  <c r="J91" i="41"/>
  <c r="F91" i="41"/>
  <c r="I91" i="41" s="1"/>
  <c r="J90" i="41"/>
  <c r="F90" i="41"/>
  <c r="I90" i="41" s="1"/>
  <c r="J89" i="41"/>
  <c r="F89" i="41"/>
  <c r="I89" i="41" s="1"/>
  <c r="F88" i="41"/>
  <c r="F87" i="41"/>
  <c r="J86" i="41"/>
  <c r="F86" i="41"/>
  <c r="I86" i="41" s="1"/>
  <c r="E85" i="41"/>
  <c r="D85" i="41"/>
  <c r="F85" i="41" s="1"/>
  <c r="I85" i="41" s="1"/>
  <c r="J84" i="41"/>
  <c r="I84" i="41"/>
  <c r="F84" i="41"/>
  <c r="J83" i="41"/>
  <c r="F83" i="41"/>
  <c r="J82" i="41"/>
  <c r="J81" i="41"/>
  <c r="F81" i="41"/>
  <c r="I81" i="41" s="1"/>
  <c r="J80" i="41"/>
  <c r="I80" i="41"/>
  <c r="F80" i="41"/>
  <c r="J79" i="41"/>
  <c r="F79" i="41"/>
  <c r="I79" i="41" s="1"/>
  <c r="J78" i="41"/>
  <c r="I78" i="41"/>
  <c r="F78" i="41"/>
  <c r="J77" i="41"/>
  <c r="F77" i="41"/>
  <c r="I77" i="41" s="1"/>
  <c r="J76" i="41"/>
  <c r="I76" i="41"/>
  <c r="F76" i="41"/>
  <c r="J75" i="41"/>
  <c r="F75" i="41"/>
  <c r="I75" i="41" s="1"/>
  <c r="J74" i="41"/>
  <c r="I74" i="41"/>
  <c r="F74" i="41"/>
  <c r="J73" i="41"/>
  <c r="F73" i="41"/>
  <c r="I73" i="41" s="1"/>
  <c r="J72" i="41"/>
  <c r="I72" i="41"/>
  <c r="F72" i="41"/>
  <c r="J71" i="41"/>
  <c r="F71" i="41"/>
  <c r="I71" i="41" s="1"/>
  <c r="J70" i="41"/>
  <c r="I70" i="41"/>
  <c r="F70" i="41"/>
  <c r="J69" i="41"/>
  <c r="F69" i="41"/>
  <c r="I69" i="41" s="1"/>
  <c r="J68" i="41"/>
  <c r="I68" i="41"/>
  <c r="F68" i="41"/>
  <c r="J67" i="41"/>
  <c r="F67" i="41"/>
  <c r="I67" i="41" s="1"/>
  <c r="J66" i="41"/>
  <c r="I66" i="41"/>
  <c r="F66" i="41"/>
  <c r="J65" i="41"/>
  <c r="G65" i="41"/>
  <c r="E65" i="41"/>
  <c r="D65" i="41"/>
  <c r="F65" i="41" s="1"/>
  <c r="I65" i="41" s="1"/>
  <c r="J64" i="41"/>
  <c r="I64" i="41"/>
  <c r="F64" i="41"/>
  <c r="J63" i="41"/>
  <c r="F63" i="41"/>
  <c r="I63" i="41" s="1"/>
  <c r="J62" i="41"/>
  <c r="I62" i="41"/>
  <c r="F62" i="41"/>
  <c r="J61" i="41"/>
  <c r="G61" i="41"/>
  <c r="F61" i="41"/>
  <c r="I61" i="41" s="1"/>
  <c r="D61" i="41"/>
  <c r="J60" i="41"/>
  <c r="F60" i="41"/>
  <c r="I60" i="41" s="1"/>
  <c r="J59" i="41"/>
  <c r="I59" i="41"/>
  <c r="F59" i="41"/>
  <c r="J58" i="41"/>
  <c r="F58" i="41"/>
  <c r="I58" i="41" s="1"/>
  <c r="G57" i="41"/>
  <c r="J57" i="41" s="1"/>
  <c r="D57" i="41"/>
  <c r="F57" i="41" s="1"/>
  <c r="J56" i="41"/>
  <c r="I56" i="41"/>
  <c r="J55" i="41"/>
  <c r="I55" i="41"/>
  <c r="F55" i="41"/>
  <c r="J54" i="41"/>
  <c r="G54" i="41"/>
  <c r="I54" i="41" s="1"/>
  <c r="F54" i="41"/>
  <c r="D54" i="41"/>
  <c r="J53" i="41"/>
  <c r="I53" i="41"/>
  <c r="J52" i="41"/>
  <c r="F52" i="41"/>
  <c r="I52" i="41" s="1"/>
  <c r="G51" i="41"/>
  <c r="J51" i="41" s="1"/>
  <c r="D51" i="41"/>
  <c r="F51" i="41" s="1"/>
  <c r="I51" i="41" s="1"/>
  <c r="J50" i="41"/>
  <c r="I50" i="41"/>
  <c r="F50" i="41"/>
  <c r="J49" i="41"/>
  <c r="F49" i="41"/>
  <c r="I49" i="41" s="1"/>
  <c r="J48" i="41"/>
  <c r="I48" i="41"/>
  <c r="F48" i="41"/>
  <c r="J47" i="41"/>
  <c r="F47" i="41"/>
  <c r="I47" i="41" s="1"/>
  <c r="G46" i="41"/>
  <c r="J46" i="41" s="1"/>
  <c r="D46" i="41"/>
  <c r="F46" i="41" s="1"/>
  <c r="J42" i="41"/>
  <c r="I42" i="41"/>
  <c r="F42" i="41"/>
  <c r="G41" i="41"/>
  <c r="F41" i="41"/>
  <c r="I41" i="41" s="1"/>
  <c r="D41" i="41"/>
  <c r="J40" i="41"/>
  <c r="F40" i="41"/>
  <c r="I40" i="41" s="1"/>
  <c r="J39" i="41"/>
  <c r="I39" i="41"/>
  <c r="F39" i="41"/>
  <c r="J38" i="41"/>
  <c r="F38" i="41"/>
  <c r="I38" i="41" s="1"/>
  <c r="J37" i="41"/>
  <c r="I37" i="41"/>
  <c r="F37" i="41"/>
  <c r="J36" i="41"/>
  <c r="F36" i="41"/>
  <c r="I36" i="41" s="1"/>
  <c r="G35" i="41"/>
  <c r="J35" i="41" s="1"/>
  <c r="E35" i="41"/>
  <c r="F35" i="41" s="1"/>
  <c r="I35" i="41" s="1"/>
  <c r="D35" i="41"/>
  <c r="J34" i="41"/>
  <c r="F34" i="41"/>
  <c r="I34" i="41" s="1"/>
  <c r="J33" i="41"/>
  <c r="I33" i="41"/>
  <c r="F33" i="41"/>
  <c r="J32" i="41"/>
  <c r="F32" i="41"/>
  <c r="I32" i="41" s="1"/>
  <c r="J31" i="41"/>
  <c r="I31" i="41"/>
  <c r="F31" i="41"/>
  <c r="J30" i="41"/>
  <c r="F30" i="41"/>
  <c r="I30" i="41" s="1"/>
  <c r="J29" i="41"/>
  <c r="I29" i="41"/>
  <c r="F29" i="41"/>
  <c r="J28" i="41"/>
  <c r="F28" i="41"/>
  <c r="I28" i="41" s="1"/>
  <c r="J27" i="41"/>
  <c r="I27" i="41"/>
  <c r="F27" i="41"/>
  <c r="J26" i="41"/>
  <c r="F26" i="41"/>
  <c r="I26" i="41" s="1"/>
  <c r="G25" i="41"/>
  <c r="G24" i="41" s="1"/>
  <c r="E25" i="41"/>
  <c r="E24" i="41" s="1"/>
  <c r="D25" i="41"/>
  <c r="F25" i="41" s="1"/>
  <c r="J23" i="41"/>
  <c r="I23" i="41"/>
  <c r="F23" i="41"/>
  <c r="J22" i="41"/>
  <c r="G22" i="41"/>
  <c r="E22" i="41"/>
  <c r="D22" i="41"/>
  <c r="F22" i="41" s="1"/>
  <c r="I22" i="41" s="1"/>
  <c r="J21" i="41"/>
  <c r="I21" i="41"/>
  <c r="F21" i="41"/>
  <c r="J20" i="41"/>
  <c r="G20" i="41"/>
  <c r="I20" i="41" s="1"/>
  <c r="F20" i="41"/>
  <c r="E20" i="41"/>
  <c r="D20" i="41"/>
  <c r="D19" i="41" s="1"/>
  <c r="G19" i="41"/>
  <c r="J19" i="41" s="1"/>
  <c r="E19" i="41"/>
  <c r="G99" i="42" l="1"/>
  <c r="J99" i="42" s="1"/>
  <c r="I108" i="42"/>
  <c r="J85" i="42"/>
  <c r="G82" i="42"/>
  <c r="F82" i="41"/>
  <c r="I82" i="41" s="1"/>
  <c r="G135" i="38"/>
  <c r="F82" i="42"/>
  <c r="J19" i="42"/>
  <c r="F19" i="42"/>
  <c r="D18" i="42"/>
  <c r="J24" i="42"/>
  <c r="I24" i="42"/>
  <c r="F24" i="42"/>
  <c r="F100" i="42"/>
  <c r="I100" i="42" s="1"/>
  <c r="E99" i="42"/>
  <c r="F99" i="42" s="1"/>
  <c r="J25" i="42"/>
  <c r="I83" i="42"/>
  <c r="I19" i="42"/>
  <c r="I35" i="42"/>
  <c r="I51" i="42"/>
  <c r="E18" i="41"/>
  <c r="E17" i="41" s="1"/>
  <c r="E125" i="41" s="1"/>
  <c r="I24" i="41"/>
  <c r="J24" i="41"/>
  <c r="J99" i="41"/>
  <c r="F19" i="41"/>
  <c r="I19" i="41" s="1"/>
  <c r="D18" i="41"/>
  <c r="D24" i="41"/>
  <c r="F24" i="41" s="1"/>
  <c r="I25" i="41"/>
  <c r="J41" i="41"/>
  <c r="I57" i="41"/>
  <c r="I95" i="41"/>
  <c r="I46" i="41"/>
  <c r="J85" i="41"/>
  <c r="I99" i="41"/>
  <c r="F100" i="41"/>
  <c r="I100" i="41" s="1"/>
  <c r="J100" i="41"/>
  <c r="G18" i="41"/>
  <c r="J25" i="41"/>
  <c r="I83" i="41"/>
  <c r="I99" i="42" l="1"/>
  <c r="E17" i="42"/>
  <c r="E125" i="42" s="1"/>
  <c r="G18" i="42"/>
  <c r="G17" i="42" s="1"/>
  <c r="G125" i="42" s="1"/>
  <c r="J82" i="42"/>
  <c r="J18" i="42" s="1"/>
  <c r="J17" i="42" s="1"/>
  <c r="J125" i="42" s="1"/>
  <c r="I82" i="42"/>
  <c r="I18" i="42" s="1"/>
  <c r="F18" i="42"/>
  <c r="F17" i="42" s="1"/>
  <c r="F125" i="42" s="1"/>
  <c r="G17" i="41"/>
  <c r="J18" i="41"/>
  <c r="D17" i="41"/>
  <c r="F18" i="41"/>
  <c r="I18" i="41" s="1"/>
  <c r="F132" i="7"/>
  <c r="I132" i="7" s="1"/>
  <c r="F133" i="7"/>
  <c r="I133" i="7" s="1"/>
  <c r="F128" i="7"/>
  <c r="I17" i="42" l="1"/>
  <c r="I125" i="42" s="1"/>
  <c r="D125" i="42"/>
  <c r="J17" i="41"/>
  <c r="G125" i="41"/>
  <c r="D125" i="41"/>
  <c r="F17" i="41"/>
  <c r="F125" i="41" s="1"/>
  <c r="I17" i="41" l="1"/>
  <c r="J125" i="41"/>
  <c r="I125" i="41"/>
  <c r="K59" i="38"/>
  <c r="K45" i="38"/>
  <c r="G74" i="38"/>
  <c r="F152" i="7"/>
  <c r="G103" i="38"/>
  <c r="K136" i="38"/>
  <c r="K137" i="38"/>
  <c r="K138" i="38"/>
  <c r="K139" i="38"/>
  <c r="K140" i="38"/>
  <c r="J136" i="38"/>
  <c r="J138" i="38"/>
  <c r="J139" i="38"/>
  <c r="G199" i="38"/>
  <c r="G191" i="38"/>
  <c r="G187" i="38"/>
  <c r="G172" i="38"/>
  <c r="G167" i="38"/>
  <c r="G107" i="38"/>
  <c r="G95" i="38"/>
  <c r="G66" i="38"/>
  <c r="G53" i="38"/>
  <c r="G36" i="38"/>
  <c r="G20" i="38"/>
  <c r="G171" i="38" l="1"/>
  <c r="G52" i="38"/>
  <c r="G19" i="38"/>
  <c r="G18" i="38" l="1"/>
  <c r="E168" i="7"/>
  <c r="E165" i="7" s="1"/>
  <c r="E142" i="7"/>
  <c r="J152" i="7"/>
  <c r="J151" i="7"/>
  <c r="I152" i="7"/>
  <c r="F151" i="7"/>
  <c r="I151" i="7" s="1"/>
  <c r="G17" i="38" l="1"/>
  <c r="D119" i="12"/>
  <c r="D111" i="12"/>
  <c r="D107" i="12"/>
  <c r="D98" i="12" s="1"/>
  <c r="D102" i="12"/>
  <c r="D99" i="12"/>
  <c r="D94" i="12"/>
  <c r="D86" i="12"/>
  <c r="D83" i="12"/>
  <c r="D22" i="12"/>
  <c r="D20" i="12"/>
  <c r="D19" i="12"/>
  <c r="D120" i="11"/>
  <c r="D112" i="11"/>
  <c r="D108" i="11"/>
  <c r="D103" i="11"/>
  <c r="D100" i="11" s="1"/>
  <c r="D99" i="11" s="1"/>
  <c r="D95" i="11"/>
  <c r="D87" i="11"/>
  <c r="D84" i="11"/>
  <c r="D22" i="11"/>
  <c r="D19" i="11" s="1"/>
  <c r="D20" i="11"/>
  <c r="D119" i="10"/>
  <c r="D111" i="10"/>
  <c r="D107" i="10"/>
  <c r="D102" i="10"/>
  <c r="D99" i="10"/>
  <c r="D98" i="10" s="1"/>
  <c r="D94" i="10"/>
  <c r="D86" i="10"/>
  <c r="D22" i="10"/>
  <c r="D20" i="10"/>
  <c r="D19" i="10" s="1"/>
  <c r="D120" i="9"/>
  <c r="D112" i="9"/>
  <c r="D108" i="9"/>
  <c r="D103" i="9"/>
  <c r="D100" i="9"/>
  <c r="D99" i="9" s="1"/>
  <c r="D95" i="9"/>
  <c r="D87" i="9"/>
  <c r="D84" i="9"/>
  <c r="D22" i="9"/>
  <c r="D20" i="9"/>
  <c r="D19" i="9" s="1"/>
  <c r="D24" i="11" l="1"/>
  <c r="D18" i="11" s="1"/>
  <c r="D17" i="11" s="1"/>
  <c r="D125" i="11" s="1"/>
  <c r="D24" i="10"/>
  <c r="D18" i="10" s="1"/>
  <c r="D17" i="10" s="1"/>
  <c r="D124" i="10" s="1"/>
  <c r="G204" i="38"/>
  <c r="D24" i="12"/>
  <c r="D18" i="12" s="1"/>
  <c r="D17" i="12" s="1"/>
  <c r="D124" i="12" s="1"/>
  <c r="D24" i="9"/>
  <c r="D18" i="9" s="1"/>
  <c r="D17" i="9" s="1"/>
  <c r="D125" i="9" s="1"/>
  <c r="G139" i="7" l="1"/>
  <c r="J136" i="7"/>
  <c r="J133" i="7"/>
  <c r="J132" i="7"/>
  <c r="J117" i="7"/>
  <c r="J116" i="7"/>
  <c r="G106" i="7"/>
  <c r="E98" i="7"/>
  <c r="E106" i="7"/>
  <c r="G98" i="7"/>
  <c r="J98" i="7" s="1"/>
  <c r="G93" i="7"/>
  <c r="F174" i="7"/>
  <c r="J174" i="7"/>
  <c r="J172" i="7"/>
  <c r="F96" i="7"/>
  <c r="F94" i="7"/>
  <c r="I94" i="7" s="1"/>
  <c r="G67" i="7"/>
  <c r="J45" i="7"/>
  <c r="F137" i="7"/>
  <c r="D191" i="7"/>
  <c r="D183" i="7"/>
  <c r="D179" i="7"/>
  <c r="D165" i="7"/>
  <c r="D164" i="7" s="1"/>
  <c r="D160" i="7"/>
  <c r="D139" i="7"/>
  <c r="D98" i="7"/>
  <c r="D93" i="7"/>
  <c r="D73" i="7"/>
  <c r="D67" i="7"/>
  <c r="D54" i="7"/>
  <c r="D36" i="7"/>
  <c r="D20" i="7"/>
  <c r="D53" i="7" l="1"/>
  <c r="D19" i="7"/>
  <c r="F98" i="7"/>
  <c r="I98" i="7" s="1"/>
  <c r="D18" i="7" l="1"/>
  <c r="D17" i="7" s="1"/>
  <c r="D196" i="7" s="1"/>
  <c r="F62" i="7"/>
  <c r="E144" i="38" l="1"/>
  <c r="E135" i="38" s="1"/>
  <c r="E103" i="38"/>
  <c r="D105" i="38" l="1"/>
  <c r="D73" i="38"/>
  <c r="D69" i="38"/>
  <c r="D144" i="38" l="1"/>
  <c r="F137" i="38" l="1"/>
  <c r="J137" i="38" s="1"/>
  <c r="F151" i="38"/>
  <c r="J151" i="38" s="1"/>
  <c r="F154" i="38"/>
  <c r="F155" i="38"/>
  <c r="F161" i="38"/>
  <c r="K151" i="38"/>
  <c r="K154" i="38"/>
  <c r="K155" i="38"/>
  <c r="K131" i="38"/>
  <c r="K130" i="38"/>
  <c r="K115" i="38"/>
  <c r="K203" i="38"/>
  <c r="F203" i="38"/>
  <c r="J203" i="38" s="1"/>
  <c r="K202" i="38"/>
  <c r="F202" i="38"/>
  <c r="J202" i="38" s="1"/>
  <c r="K201" i="38"/>
  <c r="F201" i="38"/>
  <c r="J201" i="38" s="1"/>
  <c r="K200" i="38"/>
  <c r="F200" i="38"/>
  <c r="J200" i="38" s="1"/>
  <c r="H199" i="38"/>
  <c r="E199" i="38"/>
  <c r="D199" i="38"/>
  <c r="K198" i="38"/>
  <c r="F198" i="38"/>
  <c r="J198" i="38" s="1"/>
  <c r="K197" i="38"/>
  <c r="F197" i="38"/>
  <c r="J197" i="38" s="1"/>
  <c r="K196" i="38"/>
  <c r="F196" i="38"/>
  <c r="J196" i="38" s="1"/>
  <c r="K195" i="38"/>
  <c r="F195" i="38"/>
  <c r="J195" i="38" s="1"/>
  <c r="K194" i="38"/>
  <c r="F194" i="38"/>
  <c r="J194" i="38" s="1"/>
  <c r="K193" i="38"/>
  <c r="F193" i="38"/>
  <c r="J193" i="38" s="1"/>
  <c r="K192" i="38"/>
  <c r="F192" i="38"/>
  <c r="J192" i="38" s="1"/>
  <c r="H191" i="38"/>
  <c r="E191" i="38"/>
  <c r="D191" i="38"/>
  <c r="K190" i="38"/>
  <c r="F190" i="38"/>
  <c r="J190" i="38" s="1"/>
  <c r="K189" i="38"/>
  <c r="F189" i="38"/>
  <c r="J189" i="38" s="1"/>
  <c r="K188" i="38"/>
  <c r="F188" i="38"/>
  <c r="J188" i="38" s="1"/>
  <c r="H187" i="38"/>
  <c r="E187" i="38"/>
  <c r="E175" i="38" s="1"/>
  <c r="E172" i="38" s="1"/>
  <c r="E171" i="38" s="1"/>
  <c r="D187" i="38"/>
  <c r="K186" i="38"/>
  <c r="F186" i="38"/>
  <c r="J186" i="38" s="1"/>
  <c r="K185" i="38"/>
  <c r="F185" i="38"/>
  <c r="J185" i="38" s="1"/>
  <c r="K184" i="38"/>
  <c r="F184" i="38"/>
  <c r="J184" i="38" s="1"/>
  <c r="K183" i="38"/>
  <c r="F183" i="38"/>
  <c r="J183" i="38" s="1"/>
  <c r="K182" i="38"/>
  <c r="F182" i="38"/>
  <c r="J182" i="38" s="1"/>
  <c r="K181" i="38"/>
  <c r="F181" i="38"/>
  <c r="J181" i="38" s="1"/>
  <c r="F180" i="38"/>
  <c r="K179" i="38"/>
  <c r="F179" i="38"/>
  <c r="J179" i="38" s="1"/>
  <c r="K178" i="38"/>
  <c r="F178" i="38"/>
  <c r="J178" i="38" s="1"/>
  <c r="K177" i="38"/>
  <c r="F177" i="38"/>
  <c r="J177" i="38" s="1"/>
  <c r="K176" i="38"/>
  <c r="F176" i="38"/>
  <c r="J176" i="38" s="1"/>
  <c r="K174" i="38"/>
  <c r="F174" i="38"/>
  <c r="J174" i="38" s="1"/>
  <c r="K173" i="38"/>
  <c r="F173" i="38"/>
  <c r="J173" i="38" s="1"/>
  <c r="K170" i="38"/>
  <c r="F170" i="38"/>
  <c r="J170" i="38" s="1"/>
  <c r="K169" i="38"/>
  <c r="F169" i="38"/>
  <c r="J169" i="38" s="1"/>
  <c r="K168" i="38"/>
  <c r="F168" i="38"/>
  <c r="J168" i="38" s="1"/>
  <c r="H167" i="38"/>
  <c r="E167" i="38"/>
  <c r="D167" i="38"/>
  <c r="F167" i="38" s="1"/>
  <c r="K166" i="38"/>
  <c r="J166" i="38"/>
  <c r="K165" i="38"/>
  <c r="F165" i="38"/>
  <c r="J165" i="38" s="1"/>
  <c r="K164" i="38"/>
  <c r="F164" i="38"/>
  <c r="J164" i="38" s="1"/>
  <c r="K163" i="38"/>
  <c r="F163" i="38"/>
  <c r="J163" i="38" s="1"/>
  <c r="K162" i="38"/>
  <c r="F162" i="38"/>
  <c r="J162" i="38" s="1"/>
  <c r="K161" i="38"/>
  <c r="J161" i="38"/>
  <c r="K150" i="38"/>
  <c r="F150" i="38"/>
  <c r="J150" i="38" s="1"/>
  <c r="K149" i="38"/>
  <c r="F149" i="38"/>
  <c r="J149" i="38" s="1"/>
  <c r="K148" i="38"/>
  <c r="F148" i="38"/>
  <c r="J148" i="38" s="1"/>
  <c r="K147" i="38"/>
  <c r="F147" i="38"/>
  <c r="K146" i="38"/>
  <c r="F146" i="38"/>
  <c r="J146" i="38" s="1"/>
  <c r="K145" i="38"/>
  <c r="F145" i="38"/>
  <c r="J145" i="38" s="1"/>
  <c r="D135" i="38"/>
  <c r="F140" i="38"/>
  <c r="J140" i="38" s="1"/>
  <c r="F134" i="38"/>
  <c r="K133" i="38"/>
  <c r="F133" i="38"/>
  <c r="J133" i="38" s="1"/>
  <c r="K132" i="38"/>
  <c r="F132" i="38"/>
  <c r="J132" i="38" s="1"/>
  <c r="K129" i="38"/>
  <c r="F129" i="38"/>
  <c r="J129" i="38" s="1"/>
  <c r="K128" i="38"/>
  <c r="F128" i="38"/>
  <c r="J128" i="38" s="1"/>
  <c r="K127" i="38"/>
  <c r="F127" i="38"/>
  <c r="J127" i="38" s="1"/>
  <c r="K126" i="38"/>
  <c r="J126" i="38"/>
  <c r="K125" i="38"/>
  <c r="F125" i="38"/>
  <c r="J125" i="38" s="1"/>
  <c r="K124" i="38"/>
  <c r="F124" i="38"/>
  <c r="J124" i="38" s="1"/>
  <c r="K123" i="38"/>
  <c r="F123" i="38"/>
  <c r="J123" i="38" s="1"/>
  <c r="K122" i="38"/>
  <c r="F122" i="38"/>
  <c r="J122" i="38" s="1"/>
  <c r="K121" i="38"/>
  <c r="F121" i="38"/>
  <c r="J121" i="38" s="1"/>
  <c r="K120" i="38"/>
  <c r="F120" i="38"/>
  <c r="J120" i="38" s="1"/>
  <c r="K119" i="38"/>
  <c r="J119" i="38"/>
  <c r="J117" i="38"/>
  <c r="F115" i="38"/>
  <c r="J115" i="38" s="1"/>
  <c r="K113" i="38"/>
  <c r="F113" i="38"/>
  <c r="J113" i="38" s="1"/>
  <c r="K112" i="38"/>
  <c r="F112" i="38"/>
  <c r="J112" i="38" s="1"/>
  <c r="K111" i="38"/>
  <c r="F111" i="38"/>
  <c r="J111" i="38" s="1"/>
  <c r="K110" i="38"/>
  <c r="F110" i="38"/>
  <c r="J110" i="38" s="1"/>
  <c r="K109" i="38"/>
  <c r="F109" i="38"/>
  <c r="J109" i="38" s="1"/>
  <c r="K108" i="38"/>
  <c r="F108" i="38"/>
  <c r="J108" i="38" s="1"/>
  <c r="H107" i="38"/>
  <c r="E107" i="38"/>
  <c r="D107" i="38"/>
  <c r="K106" i="38"/>
  <c r="F106" i="38"/>
  <c r="J106" i="38" s="1"/>
  <c r="K105" i="38"/>
  <c r="F105" i="38"/>
  <c r="J105" i="38" s="1"/>
  <c r="K104" i="38"/>
  <c r="F104" i="38"/>
  <c r="J104" i="38" s="1"/>
  <c r="H103" i="38"/>
  <c r="D103" i="38"/>
  <c r="F103" i="38" s="1"/>
  <c r="F102" i="38"/>
  <c r="K101" i="38"/>
  <c r="F101" i="38"/>
  <c r="J101" i="38" s="1"/>
  <c r="K100" i="38"/>
  <c r="F100" i="38"/>
  <c r="J100" i="38" s="1"/>
  <c r="K99" i="38"/>
  <c r="F99" i="38"/>
  <c r="J99" i="38" s="1"/>
  <c r="F98" i="38"/>
  <c r="F97" i="38"/>
  <c r="F96" i="38"/>
  <c r="H95" i="38"/>
  <c r="E95" i="38"/>
  <c r="D95" i="38"/>
  <c r="F94" i="38"/>
  <c r="K92" i="38"/>
  <c r="F92" i="38"/>
  <c r="J92" i="38" s="1"/>
  <c r="K91" i="38"/>
  <c r="F91" i="38"/>
  <c r="J91" i="38" s="1"/>
  <c r="E90" i="38"/>
  <c r="D90" i="38"/>
  <c r="K89" i="38"/>
  <c r="F89" i="38"/>
  <c r="J89" i="38" s="1"/>
  <c r="K88" i="38"/>
  <c r="F88" i="38"/>
  <c r="J88" i="38" s="1"/>
  <c r="K86" i="38"/>
  <c r="F86" i="38"/>
  <c r="J86" i="38" s="1"/>
  <c r="E84" i="38"/>
  <c r="D84" i="38"/>
  <c r="K83" i="38"/>
  <c r="F83" i="38"/>
  <c r="J83" i="38" s="1"/>
  <c r="F82" i="38"/>
  <c r="J82" i="38" s="1"/>
  <c r="K80" i="38"/>
  <c r="F80" i="38"/>
  <c r="J80" i="38" s="1"/>
  <c r="K79" i="38"/>
  <c r="F79" i="38"/>
  <c r="J79" i="38" s="1"/>
  <c r="K78" i="38"/>
  <c r="F78" i="38"/>
  <c r="J78" i="38" s="1"/>
  <c r="F76" i="38"/>
  <c r="J76" i="38" s="1"/>
  <c r="K75" i="38"/>
  <c r="F75" i="38"/>
  <c r="J75" i="38" s="1"/>
  <c r="H74" i="38"/>
  <c r="E74" i="38"/>
  <c r="D74" i="38"/>
  <c r="K73" i="38"/>
  <c r="F73" i="38"/>
  <c r="J73" i="38" s="1"/>
  <c r="K72" i="38"/>
  <c r="D72" i="38"/>
  <c r="F72" i="38" s="1"/>
  <c r="J72" i="38" s="1"/>
  <c r="K71" i="38"/>
  <c r="F71" i="38"/>
  <c r="J71" i="38" s="1"/>
  <c r="K70" i="38"/>
  <c r="F70" i="38"/>
  <c r="J70" i="38" s="1"/>
  <c r="K69" i="38"/>
  <c r="F69" i="38"/>
  <c r="J69" i="38" s="1"/>
  <c r="K68" i="38"/>
  <c r="F68" i="38"/>
  <c r="J68" i="38" s="1"/>
  <c r="K67" i="38"/>
  <c r="F67" i="38"/>
  <c r="J67" i="38" s="1"/>
  <c r="H66" i="38"/>
  <c r="E66" i="38"/>
  <c r="D66" i="38"/>
  <c r="K65" i="38"/>
  <c r="F65" i="38"/>
  <c r="J65" i="38" s="1"/>
  <c r="K64" i="38"/>
  <c r="F64" i="38"/>
  <c r="J64" i="38" s="1"/>
  <c r="K63" i="38"/>
  <c r="F63" i="38"/>
  <c r="J63" i="38" s="1"/>
  <c r="K62" i="38"/>
  <c r="F62" i="38"/>
  <c r="J62" i="38" s="1"/>
  <c r="K61" i="38"/>
  <c r="J61" i="38"/>
  <c r="K60" i="38"/>
  <c r="F60" i="38"/>
  <c r="J60" i="38" s="1"/>
  <c r="F59" i="38"/>
  <c r="J59" i="38" s="1"/>
  <c r="K58" i="38"/>
  <c r="F58" i="38"/>
  <c r="J58" i="38" s="1"/>
  <c r="K57" i="38"/>
  <c r="F57" i="38"/>
  <c r="J57" i="38" s="1"/>
  <c r="K56" i="38"/>
  <c r="F56" i="38"/>
  <c r="J56" i="38" s="1"/>
  <c r="K55" i="38"/>
  <c r="F55" i="38"/>
  <c r="J55" i="38" s="1"/>
  <c r="K54" i="38"/>
  <c r="F54" i="38"/>
  <c r="J54" i="38" s="1"/>
  <c r="H53" i="38"/>
  <c r="E53" i="38"/>
  <c r="D53" i="38"/>
  <c r="K51" i="38"/>
  <c r="F51" i="38"/>
  <c r="J51" i="38" s="1"/>
  <c r="K50" i="38"/>
  <c r="F50" i="38"/>
  <c r="J50" i="38" s="1"/>
  <c r="K49" i="38"/>
  <c r="F49" i="38"/>
  <c r="J49" i="38" s="1"/>
  <c r="K48" i="38"/>
  <c r="F48" i="38"/>
  <c r="J48" i="38" s="1"/>
  <c r="K47" i="38"/>
  <c r="F47" i="38"/>
  <c r="J47" i="38" s="1"/>
  <c r="K46" i="38"/>
  <c r="F46" i="38"/>
  <c r="J46" i="38" s="1"/>
  <c r="F45" i="38"/>
  <c r="J45" i="38" s="1"/>
  <c r="K44" i="38"/>
  <c r="F44" i="38"/>
  <c r="J44" i="38" s="1"/>
  <c r="K43" i="38"/>
  <c r="F43" i="38"/>
  <c r="J43" i="38" s="1"/>
  <c r="K42" i="38"/>
  <c r="F42" i="38"/>
  <c r="J42" i="38" s="1"/>
  <c r="K41" i="38"/>
  <c r="F41" i="38"/>
  <c r="J41" i="38" s="1"/>
  <c r="K40" i="38"/>
  <c r="F40" i="38"/>
  <c r="J40" i="38" s="1"/>
  <c r="K39" i="38"/>
  <c r="F39" i="38"/>
  <c r="J39" i="38" s="1"/>
  <c r="K38" i="38"/>
  <c r="F38" i="38"/>
  <c r="J38" i="38" s="1"/>
  <c r="K37" i="38"/>
  <c r="F37" i="38"/>
  <c r="J37" i="38" s="1"/>
  <c r="H36" i="38"/>
  <c r="E36" i="38"/>
  <c r="D36" i="38"/>
  <c r="F36" i="38" s="1"/>
  <c r="K35" i="38"/>
  <c r="F35" i="38"/>
  <c r="J35" i="38" s="1"/>
  <c r="K34" i="38"/>
  <c r="F34" i="38"/>
  <c r="J34" i="38" s="1"/>
  <c r="K33" i="38"/>
  <c r="F33" i="38"/>
  <c r="J33" i="38" s="1"/>
  <c r="K32" i="38"/>
  <c r="F32" i="38"/>
  <c r="J32" i="38" s="1"/>
  <c r="K31" i="38"/>
  <c r="F31" i="38"/>
  <c r="J31" i="38" s="1"/>
  <c r="K30" i="38"/>
  <c r="F30" i="38"/>
  <c r="J30" i="38" s="1"/>
  <c r="K29" i="38"/>
  <c r="F29" i="38"/>
  <c r="J29" i="38" s="1"/>
  <c r="K28" i="38"/>
  <c r="F28" i="38"/>
  <c r="J28" i="38" s="1"/>
  <c r="K27" i="38"/>
  <c r="F27" i="38"/>
  <c r="J27" i="38" s="1"/>
  <c r="K26" i="38"/>
  <c r="F26" i="38"/>
  <c r="J26" i="38" s="1"/>
  <c r="K25" i="38"/>
  <c r="F25" i="38"/>
  <c r="J25" i="38" s="1"/>
  <c r="K24" i="38"/>
  <c r="F24" i="38"/>
  <c r="J24" i="38" s="1"/>
  <c r="K23" i="38"/>
  <c r="F23" i="38"/>
  <c r="J23" i="38" s="1"/>
  <c r="F22" i="38"/>
  <c r="K21" i="38"/>
  <c r="F21" i="38"/>
  <c r="J21" i="38" s="1"/>
  <c r="H20" i="38"/>
  <c r="E20" i="38"/>
  <c r="E19" i="38" s="1"/>
  <c r="D20" i="38"/>
  <c r="H52" i="38" l="1"/>
  <c r="K191" i="38"/>
  <c r="F191" i="38"/>
  <c r="F84" i="38"/>
  <c r="D19" i="38"/>
  <c r="F19" i="38" s="1"/>
  <c r="F90" i="38"/>
  <c r="J90" i="38" s="1"/>
  <c r="K167" i="38"/>
  <c r="K172" i="38"/>
  <c r="K95" i="38"/>
  <c r="F187" i="38"/>
  <c r="J187" i="38" s="1"/>
  <c r="D175" i="38"/>
  <c r="D172" i="38" s="1"/>
  <c r="F172" i="38" s="1"/>
  <c r="J172" i="38" s="1"/>
  <c r="K199" i="38"/>
  <c r="E52" i="38"/>
  <c r="E18" i="38" s="1"/>
  <c r="E17" i="38" s="1"/>
  <c r="E204" i="38" s="1"/>
  <c r="F66" i="38"/>
  <c r="J66" i="38" s="1"/>
  <c r="K90" i="38"/>
  <c r="F95" i="38"/>
  <c r="J95" i="38" s="1"/>
  <c r="F144" i="38"/>
  <c r="F199" i="38"/>
  <c r="J199" i="38" s="1"/>
  <c r="F53" i="38"/>
  <c r="J53" i="38" s="1"/>
  <c r="J147" i="38"/>
  <c r="D52" i="38"/>
  <c r="F107" i="38"/>
  <c r="J107" i="38" s="1"/>
  <c r="F74" i="38"/>
  <c r="J74" i="38" s="1"/>
  <c r="J103" i="38"/>
  <c r="K135" i="38"/>
  <c r="K107" i="38"/>
  <c r="K103" i="38"/>
  <c r="K84" i="38"/>
  <c r="K36" i="38"/>
  <c r="K20" i="38"/>
  <c r="K66" i="38"/>
  <c r="K74" i="38"/>
  <c r="K53" i="38"/>
  <c r="J191" i="38"/>
  <c r="J36" i="38"/>
  <c r="H19" i="38"/>
  <c r="H18" i="38" s="1"/>
  <c r="F20" i="38"/>
  <c r="J20" i="38" s="1"/>
  <c r="J167" i="38"/>
  <c r="J84" i="38"/>
  <c r="K144" i="38"/>
  <c r="K175" i="38"/>
  <c r="K187" i="38"/>
  <c r="H171" i="38"/>
  <c r="H17" i="38" l="1"/>
  <c r="D171" i="38"/>
  <c r="F171" i="38" s="1"/>
  <c r="D18" i="38"/>
  <c r="D17" i="38" s="1"/>
  <c r="F175" i="38"/>
  <c r="J175" i="38" s="1"/>
  <c r="F52" i="38"/>
  <c r="J52" i="38" s="1"/>
  <c r="F135" i="38"/>
  <c r="J135" i="38" s="1"/>
  <c r="J144" i="38"/>
  <c r="F18" i="38"/>
  <c r="K52" i="38"/>
  <c r="J171" i="38"/>
  <c r="K171" i="38"/>
  <c r="J19" i="38"/>
  <c r="K19" i="38"/>
  <c r="J18" i="38"/>
  <c r="F138" i="7"/>
  <c r="I138" i="7" s="1"/>
  <c r="J138" i="7"/>
  <c r="K18" i="38" l="1"/>
  <c r="D204" i="38"/>
  <c r="F204" i="38" s="1"/>
  <c r="F17" i="38"/>
  <c r="J17" i="38" l="1"/>
  <c r="H204" i="38"/>
  <c r="J204" i="38" s="1"/>
  <c r="K17" i="38"/>
  <c r="K204" i="38" l="1"/>
  <c r="F169" i="7"/>
  <c r="J128" i="7"/>
  <c r="I128" i="7"/>
  <c r="J127" i="7"/>
  <c r="J126" i="7"/>
  <c r="E25" i="11" l="1"/>
  <c r="E25" i="9"/>
  <c r="J146" i="7" l="1"/>
  <c r="J66" i="7" l="1"/>
  <c r="J62" i="7"/>
  <c r="J35" i="7" l="1"/>
  <c r="J168" i="7" l="1"/>
  <c r="J170" i="7"/>
  <c r="J171" i="7"/>
  <c r="I171" i="7"/>
  <c r="F170" i="7"/>
  <c r="I170" i="7" s="1"/>
  <c r="F168" i="7"/>
  <c r="I168" i="7" s="1"/>
  <c r="I62" i="7" l="1"/>
  <c r="G25" i="11" l="1"/>
  <c r="G54" i="7" l="1"/>
  <c r="G53" i="7" s="1"/>
  <c r="E54" i="7"/>
  <c r="G18" i="7" l="1"/>
  <c r="G17" i="7" s="1"/>
  <c r="G196" i="7" s="1"/>
  <c r="F136" i="7"/>
  <c r="I136" i="7" s="1"/>
  <c r="F146" i="7" l="1"/>
  <c r="I146" i="7" s="1"/>
  <c r="F118" i="7"/>
  <c r="I118" i="7" s="1"/>
  <c r="F103" i="7"/>
  <c r="I103" i="7" s="1"/>
  <c r="F22" i="7"/>
  <c r="I22" i="7" s="1"/>
  <c r="F35" i="7"/>
  <c r="I35" i="7" s="1"/>
  <c r="J96" i="7" l="1"/>
  <c r="F142" i="7"/>
  <c r="I142" i="7" s="1"/>
  <c r="F143" i="7"/>
  <c r="I143" i="7" s="1"/>
  <c r="F144" i="7"/>
  <c r="I144" i="7" s="1"/>
  <c r="F145" i="7"/>
  <c r="I145" i="7" s="1"/>
  <c r="F141" i="7"/>
  <c r="F127" i="7"/>
  <c r="I127" i="7" s="1"/>
  <c r="F126" i="7"/>
  <c r="I126" i="7" s="1"/>
  <c r="F83" i="7"/>
  <c r="I83" i="7" s="1"/>
  <c r="F77" i="7"/>
  <c r="I77" i="7" s="1"/>
  <c r="F54" i="7"/>
  <c r="I54" i="7" s="1"/>
  <c r="F66" i="7"/>
  <c r="I66" i="7" s="1"/>
  <c r="F60" i="7"/>
  <c r="I60" i="7" s="1"/>
  <c r="F45" i="7"/>
  <c r="I45" i="7" s="1"/>
  <c r="G41" i="11"/>
  <c r="J41" i="11" s="1"/>
  <c r="G36" i="9"/>
  <c r="J36" i="9" s="1"/>
  <c r="F99" i="7"/>
  <c r="I99" i="7" s="1"/>
  <c r="F97" i="7"/>
  <c r="I97" i="7" s="1"/>
  <c r="F117" i="7"/>
  <c r="I117" i="7" s="1"/>
  <c r="F116" i="7"/>
  <c r="I116" i="7" s="1"/>
  <c r="F52" i="7"/>
  <c r="I52" i="7" s="1"/>
  <c r="J44" i="9"/>
  <c r="J45" i="9"/>
  <c r="I44" i="9"/>
  <c r="I45" i="9"/>
  <c r="I46" i="9"/>
  <c r="G42" i="9"/>
  <c r="J42" i="9" s="1"/>
  <c r="E42" i="9"/>
  <c r="F42" i="9" s="1"/>
  <c r="I42" i="9" s="1"/>
  <c r="F93" i="7"/>
  <c r="I93" i="7" s="1"/>
  <c r="F95" i="7"/>
  <c r="I95" i="7" s="1"/>
  <c r="F88" i="7"/>
  <c r="I88" i="7" s="1"/>
  <c r="F89" i="7"/>
  <c r="I89" i="7" s="1"/>
  <c r="E85" i="7"/>
  <c r="E75" i="7" s="1"/>
  <c r="F75" i="7" s="1"/>
  <c r="I75" i="7" s="1"/>
  <c r="F84" i="7"/>
  <c r="I84" i="7" s="1"/>
  <c r="J123" i="12"/>
  <c r="F123" i="12"/>
  <c r="I123" i="12" s="1"/>
  <c r="J122" i="12"/>
  <c r="F122" i="12"/>
  <c r="I122" i="12" s="1"/>
  <c r="J121" i="12"/>
  <c r="F121" i="12"/>
  <c r="I121" i="12" s="1"/>
  <c r="J120" i="12"/>
  <c r="F120" i="12"/>
  <c r="I120" i="12" s="1"/>
  <c r="G119" i="12"/>
  <c r="E119" i="12"/>
  <c r="F119" i="12"/>
  <c r="I119" i="12" s="1"/>
  <c r="J118" i="12"/>
  <c r="F118" i="12"/>
  <c r="I118" i="12" s="1"/>
  <c r="J117" i="12"/>
  <c r="F117" i="12"/>
  <c r="I117" i="12" s="1"/>
  <c r="J116" i="12"/>
  <c r="F116" i="12"/>
  <c r="I116" i="12" s="1"/>
  <c r="J115" i="12"/>
  <c r="F115" i="12"/>
  <c r="I115" i="12"/>
  <c r="J114" i="12"/>
  <c r="F114" i="12"/>
  <c r="I114" i="12" s="1"/>
  <c r="J113" i="12"/>
  <c r="F113" i="12"/>
  <c r="I113" i="12"/>
  <c r="J112" i="12"/>
  <c r="F112" i="12"/>
  <c r="I112" i="12" s="1"/>
  <c r="G111" i="12"/>
  <c r="J111" i="12"/>
  <c r="E111" i="12"/>
  <c r="F111" i="12" s="1"/>
  <c r="J110" i="12"/>
  <c r="F110" i="12"/>
  <c r="I110" i="12" s="1"/>
  <c r="J109" i="12"/>
  <c r="F109" i="12"/>
  <c r="I109" i="12" s="1"/>
  <c r="J108" i="12"/>
  <c r="F108" i="12"/>
  <c r="I108" i="12" s="1"/>
  <c r="J107" i="12"/>
  <c r="G107" i="12"/>
  <c r="E107" i="12"/>
  <c r="F107" i="12"/>
  <c r="J106" i="12"/>
  <c r="F106" i="12"/>
  <c r="I106" i="12" s="1"/>
  <c r="J105" i="12"/>
  <c r="F105" i="12"/>
  <c r="I105" i="12" s="1"/>
  <c r="J104" i="12"/>
  <c r="F104" i="12"/>
  <c r="I104" i="12" s="1"/>
  <c r="F103" i="12"/>
  <c r="J102" i="12"/>
  <c r="E102" i="12"/>
  <c r="E99" i="12" s="1"/>
  <c r="E98" i="12" s="1"/>
  <c r="J101" i="12"/>
  <c r="F101" i="12"/>
  <c r="I101" i="12"/>
  <c r="J100" i="12"/>
  <c r="F100" i="12"/>
  <c r="I100" i="12" s="1"/>
  <c r="G99" i="12"/>
  <c r="G98" i="12" s="1"/>
  <c r="J98" i="12" s="1"/>
  <c r="J97" i="12"/>
  <c r="F97" i="12"/>
  <c r="I97" i="12"/>
  <c r="J96" i="12"/>
  <c r="F96" i="12"/>
  <c r="I96" i="12" s="1"/>
  <c r="J95" i="12"/>
  <c r="F95" i="12"/>
  <c r="I95" i="12" s="1"/>
  <c r="G94" i="12"/>
  <c r="J94" i="12"/>
  <c r="E94" i="12"/>
  <c r="F94" i="12" s="1"/>
  <c r="J93" i="12"/>
  <c r="I93" i="12"/>
  <c r="J92" i="12"/>
  <c r="F92" i="12"/>
  <c r="I92" i="12"/>
  <c r="J91" i="12"/>
  <c r="F91" i="12"/>
  <c r="I91" i="12" s="1"/>
  <c r="J90" i="12"/>
  <c r="F90" i="12"/>
  <c r="I90" i="12" s="1"/>
  <c r="J89" i="12"/>
  <c r="F89" i="12"/>
  <c r="I89" i="12"/>
  <c r="J88" i="12"/>
  <c r="F88" i="12"/>
  <c r="I88" i="12" s="1"/>
  <c r="J87" i="12"/>
  <c r="E87" i="12"/>
  <c r="F87" i="12"/>
  <c r="I87" i="12" s="1"/>
  <c r="J86" i="12"/>
  <c r="E86" i="12"/>
  <c r="F86" i="12"/>
  <c r="I86" i="12" s="1"/>
  <c r="J85" i="12"/>
  <c r="F85" i="12"/>
  <c r="I85" i="12"/>
  <c r="J84" i="12"/>
  <c r="F84" i="12"/>
  <c r="I84" i="12" s="1"/>
  <c r="G83" i="12"/>
  <c r="J83" i="12" s="1"/>
  <c r="E83" i="12"/>
  <c r="J81" i="12"/>
  <c r="F81" i="12"/>
  <c r="I81" i="12" s="1"/>
  <c r="J80" i="12"/>
  <c r="F80" i="12"/>
  <c r="I80" i="12" s="1"/>
  <c r="J79" i="12"/>
  <c r="F79" i="12"/>
  <c r="I79" i="12" s="1"/>
  <c r="J78" i="12"/>
  <c r="F78" i="12"/>
  <c r="I78" i="12" s="1"/>
  <c r="J77" i="12"/>
  <c r="F77" i="12"/>
  <c r="I77" i="12" s="1"/>
  <c r="J76" i="12"/>
  <c r="F76" i="12"/>
  <c r="I76" i="12" s="1"/>
  <c r="J75" i="12"/>
  <c r="F75" i="12"/>
  <c r="I75" i="12" s="1"/>
  <c r="J74" i="12"/>
  <c r="F74" i="12"/>
  <c r="I74" i="12" s="1"/>
  <c r="J73" i="12"/>
  <c r="F73" i="12"/>
  <c r="I73" i="12" s="1"/>
  <c r="J72" i="12"/>
  <c r="F72" i="12"/>
  <c r="I72" i="12" s="1"/>
  <c r="J71" i="12"/>
  <c r="F71" i="12"/>
  <c r="I71" i="12" s="1"/>
  <c r="J70" i="12"/>
  <c r="F70" i="12"/>
  <c r="I70" i="12" s="1"/>
  <c r="J69" i="12"/>
  <c r="F69" i="12"/>
  <c r="I69" i="12" s="1"/>
  <c r="J68" i="12"/>
  <c r="F68" i="12"/>
  <c r="I68" i="12" s="1"/>
  <c r="J67" i="12"/>
  <c r="F67" i="12"/>
  <c r="I67" i="12" s="1"/>
  <c r="J66" i="12"/>
  <c r="F66" i="12"/>
  <c r="I66" i="12" s="1"/>
  <c r="G65" i="12"/>
  <c r="E65" i="12"/>
  <c r="F65" i="12" s="1"/>
  <c r="J64" i="12"/>
  <c r="F64" i="12"/>
  <c r="I64" i="12" s="1"/>
  <c r="J63" i="12"/>
  <c r="F63" i="12"/>
  <c r="I63" i="12" s="1"/>
  <c r="J62" i="12"/>
  <c r="F62" i="12"/>
  <c r="I62" i="12" s="1"/>
  <c r="G61" i="12"/>
  <c r="J61" i="12" s="1"/>
  <c r="F61" i="12"/>
  <c r="J60" i="12"/>
  <c r="F60" i="12"/>
  <c r="I60" i="12"/>
  <c r="J59" i="12"/>
  <c r="F59" i="12"/>
  <c r="I59" i="12" s="1"/>
  <c r="J58" i="12"/>
  <c r="F58" i="12"/>
  <c r="I58" i="12" s="1"/>
  <c r="G57" i="12"/>
  <c r="F57" i="12"/>
  <c r="I57" i="12" s="1"/>
  <c r="J56" i="12"/>
  <c r="I56" i="12"/>
  <c r="J55" i="12"/>
  <c r="F55" i="12"/>
  <c r="I55" i="12" s="1"/>
  <c r="G54" i="12"/>
  <c r="J54" i="12" s="1"/>
  <c r="F54" i="12"/>
  <c r="J53" i="12"/>
  <c r="I53" i="12"/>
  <c r="J52" i="12"/>
  <c r="F52" i="12"/>
  <c r="I52" i="12"/>
  <c r="G51" i="12"/>
  <c r="J51" i="12" s="1"/>
  <c r="F51" i="12"/>
  <c r="J50" i="12"/>
  <c r="F50" i="12"/>
  <c r="I50" i="12" s="1"/>
  <c r="J49" i="12"/>
  <c r="F49" i="12"/>
  <c r="I49" i="12" s="1"/>
  <c r="J48" i="12"/>
  <c r="F48" i="12"/>
  <c r="I48" i="12"/>
  <c r="J47" i="12"/>
  <c r="F47" i="12"/>
  <c r="I47" i="12" s="1"/>
  <c r="G46" i="12"/>
  <c r="J46" i="12" s="1"/>
  <c r="F46" i="12"/>
  <c r="J42" i="12"/>
  <c r="F42" i="12"/>
  <c r="I42" i="12" s="1"/>
  <c r="G41" i="12"/>
  <c r="J41" i="12"/>
  <c r="F41" i="12"/>
  <c r="I41" i="12" s="1"/>
  <c r="J40" i="12"/>
  <c r="F40" i="12"/>
  <c r="I40" i="12" s="1"/>
  <c r="J39" i="12"/>
  <c r="F39" i="12"/>
  <c r="I39" i="12" s="1"/>
  <c r="J38" i="12"/>
  <c r="F38" i="12"/>
  <c r="I38" i="12" s="1"/>
  <c r="J37" i="12"/>
  <c r="F37" i="12"/>
  <c r="I37" i="12" s="1"/>
  <c r="J36" i="12"/>
  <c r="F36" i="12"/>
  <c r="I36" i="12" s="1"/>
  <c r="G35" i="12"/>
  <c r="E35" i="12"/>
  <c r="F35" i="12"/>
  <c r="J34" i="12"/>
  <c r="F34" i="12"/>
  <c r="I34" i="12" s="1"/>
  <c r="J33" i="12"/>
  <c r="F33" i="12"/>
  <c r="I33" i="12" s="1"/>
  <c r="J32" i="12"/>
  <c r="F32" i="12"/>
  <c r="I32" i="12" s="1"/>
  <c r="J31" i="12"/>
  <c r="F31" i="12"/>
  <c r="I31" i="12" s="1"/>
  <c r="J30" i="12"/>
  <c r="F30" i="12"/>
  <c r="I30" i="12" s="1"/>
  <c r="J29" i="12"/>
  <c r="F29" i="12"/>
  <c r="I29" i="12" s="1"/>
  <c r="J28" i="12"/>
  <c r="F28" i="12"/>
  <c r="I28" i="12" s="1"/>
  <c r="J27" i="12"/>
  <c r="F27" i="12"/>
  <c r="I27" i="12" s="1"/>
  <c r="J26" i="12"/>
  <c r="F26" i="12"/>
  <c r="I26" i="12" s="1"/>
  <c r="E25" i="12"/>
  <c r="E24" i="12" s="1"/>
  <c r="E18" i="12" s="1"/>
  <c r="E17" i="12" s="1"/>
  <c r="E124" i="12" s="1"/>
  <c r="J23" i="12"/>
  <c r="F23" i="12"/>
  <c r="I23" i="12" s="1"/>
  <c r="G22" i="12"/>
  <c r="J22" i="12" s="1"/>
  <c r="E22" i="12"/>
  <c r="J21" i="12"/>
  <c r="F21" i="12"/>
  <c r="G20" i="12"/>
  <c r="E20" i="12"/>
  <c r="J124" i="11"/>
  <c r="F124" i="11"/>
  <c r="I124" i="11" s="1"/>
  <c r="J123" i="11"/>
  <c r="F123" i="11"/>
  <c r="I123" i="11" s="1"/>
  <c r="J122" i="11"/>
  <c r="F122" i="11"/>
  <c r="I122" i="11" s="1"/>
  <c r="J121" i="11"/>
  <c r="I121" i="11"/>
  <c r="F121" i="11"/>
  <c r="G120" i="11"/>
  <c r="E120" i="11"/>
  <c r="F120" i="11"/>
  <c r="J119" i="11"/>
  <c r="F119" i="11"/>
  <c r="I119" i="11" s="1"/>
  <c r="J118" i="11"/>
  <c r="F118" i="11"/>
  <c r="I118" i="11" s="1"/>
  <c r="J117" i="11"/>
  <c r="F117" i="11"/>
  <c r="I117" i="11" s="1"/>
  <c r="J116" i="11"/>
  <c r="F116" i="11"/>
  <c r="I116" i="11" s="1"/>
  <c r="J115" i="11"/>
  <c r="F115" i="11"/>
  <c r="I115" i="11" s="1"/>
  <c r="J114" i="11"/>
  <c r="F114" i="11"/>
  <c r="I114" i="11"/>
  <c r="J113" i="11"/>
  <c r="I113" i="11"/>
  <c r="F113" i="11"/>
  <c r="G112" i="11"/>
  <c r="E112" i="11"/>
  <c r="J111" i="11"/>
  <c r="F111" i="11"/>
  <c r="I111" i="11" s="1"/>
  <c r="J110" i="11"/>
  <c r="F110" i="11"/>
  <c r="I110" i="11"/>
  <c r="J109" i="11"/>
  <c r="F109" i="11"/>
  <c r="I109" i="11" s="1"/>
  <c r="G108" i="11"/>
  <c r="E108" i="11"/>
  <c r="F108" i="11"/>
  <c r="J107" i="11"/>
  <c r="F107" i="11"/>
  <c r="I107" i="11"/>
  <c r="J106" i="11"/>
  <c r="F106" i="11"/>
  <c r="I106" i="11" s="1"/>
  <c r="J105" i="11"/>
  <c r="F105" i="11"/>
  <c r="I105" i="11" s="1"/>
  <c r="F104" i="11"/>
  <c r="J103" i="11"/>
  <c r="E103" i="11"/>
  <c r="E100" i="11" s="1"/>
  <c r="F100" i="11" s="1"/>
  <c r="I100" i="11" s="1"/>
  <c r="J102" i="11"/>
  <c r="F102" i="11"/>
  <c r="I102" i="11" s="1"/>
  <c r="J101" i="11"/>
  <c r="F101" i="11"/>
  <c r="I101" i="11" s="1"/>
  <c r="G100" i="11"/>
  <c r="J98" i="11"/>
  <c r="F98" i="11"/>
  <c r="I98" i="11" s="1"/>
  <c r="J97" i="11"/>
  <c r="F97" i="11"/>
  <c r="I97" i="11" s="1"/>
  <c r="J96" i="11"/>
  <c r="F96" i="11"/>
  <c r="I96" i="11"/>
  <c r="G95" i="11"/>
  <c r="J95" i="11" s="1"/>
  <c r="E95" i="11"/>
  <c r="F95" i="11"/>
  <c r="J94" i="11"/>
  <c r="I94" i="11"/>
  <c r="J93" i="11"/>
  <c r="F93" i="11"/>
  <c r="I93" i="11" s="1"/>
  <c r="J92" i="11"/>
  <c r="F92" i="11"/>
  <c r="I92" i="11" s="1"/>
  <c r="J91" i="11"/>
  <c r="F91" i="11"/>
  <c r="I91" i="11" s="1"/>
  <c r="J90" i="11"/>
  <c r="F90" i="11"/>
  <c r="I90" i="11" s="1"/>
  <c r="J89" i="11"/>
  <c r="F89" i="11"/>
  <c r="I89" i="11" s="1"/>
  <c r="J88" i="11"/>
  <c r="E88" i="11"/>
  <c r="F88" i="11" s="1"/>
  <c r="I88" i="11" s="1"/>
  <c r="J87" i="11"/>
  <c r="E87" i="11"/>
  <c r="F87" i="11"/>
  <c r="I87" i="11" s="1"/>
  <c r="J86" i="11"/>
  <c r="F86" i="11"/>
  <c r="J85" i="11"/>
  <c r="F85" i="11"/>
  <c r="I85" i="11" s="1"/>
  <c r="G84" i="11"/>
  <c r="E84" i="11"/>
  <c r="J82" i="11"/>
  <c r="F82" i="11"/>
  <c r="I82" i="11" s="1"/>
  <c r="J81" i="11"/>
  <c r="F81" i="11"/>
  <c r="I81" i="11" s="1"/>
  <c r="J80" i="11"/>
  <c r="F80" i="11"/>
  <c r="I80" i="11" s="1"/>
  <c r="J79" i="11"/>
  <c r="F79" i="11"/>
  <c r="I79" i="11" s="1"/>
  <c r="J78" i="11"/>
  <c r="F78" i="11"/>
  <c r="I78" i="11" s="1"/>
  <c r="J77" i="11"/>
  <c r="F77" i="11"/>
  <c r="I77" i="11" s="1"/>
  <c r="J76" i="11"/>
  <c r="F76" i="11"/>
  <c r="I76" i="11" s="1"/>
  <c r="J75" i="11"/>
  <c r="F75" i="11"/>
  <c r="I75" i="11" s="1"/>
  <c r="J74" i="11"/>
  <c r="F74" i="11"/>
  <c r="I74" i="11" s="1"/>
  <c r="J73" i="11"/>
  <c r="F73" i="11"/>
  <c r="I73" i="11" s="1"/>
  <c r="J71" i="11"/>
  <c r="F71" i="11"/>
  <c r="I71" i="11" s="1"/>
  <c r="J70" i="11"/>
  <c r="F70" i="11"/>
  <c r="I70" i="11" s="1"/>
  <c r="J69" i="11"/>
  <c r="F69" i="11"/>
  <c r="I69" i="11" s="1"/>
  <c r="J68" i="11"/>
  <c r="F68" i="11"/>
  <c r="I68" i="11" s="1"/>
  <c r="J67" i="11"/>
  <c r="F67" i="11"/>
  <c r="I67" i="11" s="1"/>
  <c r="J66" i="11"/>
  <c r="F66" i="11"/>
  <c r="I66" i="11" s="1"/>
  <c r="G65" i="11"/>
  <c r="J65" i="11" s="1"/>
  <c r="E65" i="11"/>
  <c r="F65" i="11"/>
  <c r="J64" i="11"/>
  <c r="F64" i="11"/>
  <c r="I64" i="11" s="1"/>
  <c r="J63" i="11"/>
  <c r="F63" i="11"/>
  <c r="I63" i="11" s="1"/>
  <c r="J62" i="11"/>
  <c r="F62" i="11"/>
  <c r="I62" i="11" s="1"/>
  <c r="G61" i="11"/>
  <c r="J61" i="11" s="1"/>
  <c r="F61" i="11"/>
  <c r="J60" i="11"/>
  <c r="F60" i="11"/>
  <c r="I60" i="11" s="1"/>
  <c r="J59" i="11"/>
  <c r="F59" i="11"/>
  <c r="I59" i="11"/>
  <c r="J58" i="11"/>
  <c r="F58" i="11"/>
  <c r="I58" i="11" s="1"/>
  <c r="G57" i="11"/>
  <c r="F57" i="11"/>
  <c r="I57" i="11" s="1"/>
  <c r="J56" i="11"/>
  <c r="I56" i="11"/>
  <c r="J55" i="11"/>
  <c r="F55" i="11"/>
  <c r="I55" i="11" s="1"/>
  <c r="G54" i="11"/>
  <c r="J54" i="11" s="1"/>
  <c r="F54" i="11"/>
  <c r="J53" i="11"/>
  <c r="I53" i="11"/>
  <c r="J52" i="11"/>
  <c r="F52" i="11"/>
  <c r="I52" i="11" s="1"/>
  <c r="G51" i="11"/>
  <c r="F51" i="11"/>
  <c r="J50" i="11"/>
  <c r="F50" i="11"/>
  <c r="I50" i="11"/>
  <c r="J49" i="11"/>
  <c r="F49" i="11"/>
  <c r="I49" i="11" s="1"/>
  <c r="J48" i="11"/>
  <c r="F48" i="11"/>
  <c r="I48" i="11" s="1"/>
  <c r="J47" i="11"/>
  <c r="F47" i="11"/>
  <c r="I47" i="11" s="1"/>
  <c r="G46" i="11"/>
  <c r="J46" i="11" s="1"/>
  <c r="F46" i="11"/>
  <c r="J42" i="11"/>
  <c r="F42" i="11"/>
  <c r="I42" i="11" s="1"/>
  <c r="F41" i="11"/>
  <c r="J40" i="11"/>
  <c r="F40" i="11"/>
  <c r="I40" i="11" s="1"/>
  <c r="J39" i="11"/>
  <c r="F39" i="11"/>
  <c r="I39" i="11" s="1"/>
  <c r="J38" i="11"/>
  <c r="F38" i="11"/>
  <c r="I38" i="11" s="1"/>
  <c r="J37" i="11"/>
  <c r="F37" i="11"/>
  <c r="I37" i="11" s="1"/>
  <c r="J36" i="11"/>
  <c r="F36" i="11"/>
  <c r="I36" i="11" s="1"/>
  <c r="E35" i="11"/>
  <c r="E24" i="11" s="1"/>
  <c r="F35" i="11"/>
  <c r="I35" i="11" s="1"/>
  <c r="J34" i="11"/>
  <c r="F34" i="11"/>
  <c r="I34" i="11" s="1"/>
  <c r="J33" i="11"/>
  <c r="F33" i="11"/>
  <c r="I33" i="11" s="1"/>
  <c r="J32" i="11"/>
  <c r="F32" i="11"/>
  <c r="I32" i="11" s="1"/>
  <c r="J31" i="11"/>
  <c r="F31" i="11"/>
  <c r="I31" i="11" s="1"/>
  <c r="J30" i="11"/>
  <c r="F30" i="11"/>
  <c r="I30" i="11" s="1"/>
  <c r="J29" i="11"/>
  <c r="F29" i="11"/>
  <c r="I29" i="11" s="1"/>
  <c r="J28" i="11"/>
  <c r="F28" i="11"/>
  <c r="I28" i="11" s="1"/>
  <c r="J27" i="11"/>
  <c r="F27" i="11"/>
  <c r="I27" i="11" s="1"/>
  <c r="J26" i="11"/>
  <c r="F26" i="11"/>
  <c r="I26" i="11" s="1"/>
  <c r="J23" i="11"/>
  <c r="F23" i="11"/>
  <c r="I23" i="11" s="1"/>
  <c r="G22" i="11"/>
  <c r="J22" i="11"/>
  <c r="E22" i="11"/>
  <c r="F22" i="11"/>
  <c r="J21" i="11"/>
  <c r="F21" i="11"/>
  <c r="I21" i="11"/>
  <c r="G20" i="11"/>
  <c r="J20" i="11"/>
  <c r="E20" i="11"/>
  <c r="E19" i="11" s="1"/>
  <c r="J123" i="10"/>
  <c r="F123" i="10"/>
  <c r="I123" i="10"/>
  <c r="J122" i="10"/>
  <c r="F122" i="10"/>
  <c r="I122" i="10" s="1"/>
  <c r="J121" i="10"/>
  <c r="F121" i="10"/>
  <c r="I121" i="10"/>
  <c r="J120" i="10"/>
  <c r="F120" i="10"/>
  <c r="I120" i="10" s="1"/>
  <c r="G119" i="10"/>
  <c r="E119" i="10"/>
  <c r="F119" i="10"/>
  <c r="J118" i="10"/>
  <c r="F118" i="10"/>
  <c r="I118" i="10" s="1"/>
  <c r="J117" i="10"/>
  <c r="F117" i="10"/>
  <c r="I117" i="10" s="1"/>
  <c r="J116" i="10"/>
  <c r="F116" i="10"/>
  <c r="I116" i="10" s="1"/>
  <c r="J115" i="10"/>
  <c r="F115" i="10"/>
  <c r="I115" i="10"/>
  <c r="J114" i="10"/>
  <c r="F114" i="10"/>
  <c r="I114" i="10" s="1"/>
  <c r="J113" i="10"/>
  <c r="F113" i="10"/>
  <c r="I113" i="10" s="1"/>
  <c r="J112" i="10"/>
  <c r="F112" i="10"/>
  <c r="I112" i="10" s="1"/>
  <c r="G111" i="10"/>
  <c r="J111" i="10"/>
  <c r="E111" i="10"/>
  <c r="J110" i="10"/>
  <c r="F110" i="10"/>
  <c r="I110" i="10"/>
  <c r="J109" i="10"/>
  <c r="F109" i="10"/>
  <c r="I109" i="10" s="1"/>
  <c r="J108" i="10"/>
  <c r="F108" i="10"/>
  <c r="I108" i="10"/>
  <c r="G107" i="10"/>
  <c r="J107" i="10" s="1"/>
  <c r="E107" i="10"/>
  <c r="F107" i="10"/>
  <c r="J106" i="10"/>
  <c r="F106" i="10"/>
  <c r="I106" i="10" s="1"/>
  <c r="J105" i="10"/>
  <c r="F105" i="10"/>
  <c r="I105" i="10" s="1"/>
  <c r="J104" i="10"/>
  <c r="F104" i="10"/>
  <c r="I104" i="10" s="1"/>
  <c r="F103" i="10"/>
  <c r="J102" i="10"/>
  <c r="E102" i="10"/>
  <c r="E99" i="10"/>
  <c r="E98" i="10" s="1"/>
  <c r="F102" i="10"/>
  <c r="I102" i="10" s="1"/>
  <c r="J101" i="10"/>
  <c r="F101" i="10"/>
  <c r="I101" i="10" s="1"/>
  <c r="J100" i="10"/>
  <c r="F100" i="10"/>
  <c r="I100" i="10" s="1"/>
  <c r="G99" i="10"/>
  <c r="G98" i="10"/>
  <c r="J98" i="10" s="1"/>
  <c r="J97" i="10"/>
  <c r="F97" i="10"/>
  <c r="I97" i="10" s="1"/>
  <c r="J96" i="10"/>
  <c r="I96" i="10"/>
  <c r="F96" i="10"/>
  <c r="J95" i="10"/>
  <c r="F95" i="10"/>
  <c r="I95" i="10" s="1"/>
  <c r="G94" i="10"/>
  <c r="J94" i="10"/>
  <c r="E94" i="10"/>
  <c r="J93" i="10"/>
  <c r="I93" i="10"/>
  <c r="J92" i="10"/>
  <c r="F92" i="10"/>
  <c r="I92" i="10"/>
  <c r="J91" i="10"/>
  <c r="F91" i="10"/>
  <c r="I91" i="10" s="1"/>
  <c r="J90" i="10"/>
  <c r="F90" i="10"/>
  <c r="I90" i="10" s="1"/>
  <c r="J89" i="10"/>
  <c r="F89" i="10"/>
  <c r="I89" i="10" s="1"/>
  <c r="J88" i="10"/>
  <c r="F88" i="10"/>
  <c r="I88" i="10"/>
  <c r="J87" i="10"/>
  <c r="E87" i="10"/>
  <c r="F87" i="10" s="1"/>
  <c r="I87" i="10" s="1"/>
  <c r="J86" i="10"/>
  <c r="J85" i="10"/>
  <c r="F85" i="10"/>
  <c r="I85" i="10" s="1"/>
  <c r="J84" i="10"/>
  <c r="F84" i="10"/>
  <c r="I84" i="10" s="1"/>
  <c r="G83" i="10"/>
  <c r="J83" i="10" s="1"/>
  <c r="E83" i="10"/>
  <c r="J82" i="10"/>
  <c r="F82" i="10"/>
  <c r="I82" i="10" s="1"/>
  <c r="J80" i="10"/>
  <c r="F80" i="10"/>
  <c r="I80" i="10" s="1"/>
  <c r="J79" i="10"/>
  <c r="F79" i="10"/>
  <c r="I79" i="10" s="1"/>
  <c r="J78" i="10"/>
  <c r="F78" i="10"/>
  <c r="I78" i="10" s="1"/>
  <c r="J77" i="10"/>
  <c r="F77" i="10"/>
  <c r="I77" i="10" s="1"/>
  <c r="J76" i="10"/>
  <c r="F76" i="10"/>
  <c r="I76" i="10" s="1"/>
  <c r="J75" i="10"/>
  <c r="F75" i="10"/>
  <c r="I75" i="10" s="1"/>
  <c r="J74" i="10"/>
  <c r="F74" i="10"/>
  <c r="I74" i="10" s="1"/>
  <c r="J73" i="10"/>
  <c r="F73" i="10"/>
  <c r="I73" i="10" s="1"/>
  <c r="J72" i="10"/>
  <c r="F72" i="10"/>
  <c r="I72" i="10" s="1"/>
  <c r="J71" i="10"/>
  <c r="F71" i="10"/>
  <c r="I71" i="10" s="1"/>
  <c r="J70" i="10"/>
  <c r="F70" i="10"/>
  <c r="I70" i="10" s="1"/>
  <c r="J69" i="10"/>
  <c r="F69" i="10"/>
  <c r="I69" i="10" s="1"/>
  <c r="J68" i="10"/>
  <c r="F68" i="10"/>
  <c r="I68" i="10" s="1"/>
  <c r="J67" i="10"/>
  <c r="F67" i="10"/>
  <c r="I67" i="10" s="1"/>
  <c r="J66" i="10"/>
  <c r="F66" i="10"/>
  <c r="I66" i="10" s="1"/>
  <c r="G65" i="10"/>
  <c r="J65" i="10" s="1"/>
  <c r="E65" i="10"/>
  <c r="J64" i="10"/>
  <c r="F64" i="10"/>
  <c r="I64" i="10" s="1"/>
  <c r="J63" i="10"/>
  <c r="F63" i="10"/>
  <c r="I63" i="10" s="1"/>
  <c r="J62" i="10"/>
  <c r="F62" i="10"/>
  <c r="I62" i="10" s="1"/>
  <c r="G61" i="10"/>
  <c r="J61" i="10" s="1"/>
  <c r="F61" i="10"/>
  <c r="J60" i="10"/>
  <c r="I60" i="10"/>
  <c r="F60" i="10"/>
  <c r="J59" i="10"/>
  <c r="F59" i="10"/>
  <c r="I59" i="10" s="1"/>
  <c r="J58" i="10"/>
  <c r="F58" i="10"/>
  <c r="I58" i="10" s="1"/>
  <c r="G57" i="10"/>
  <c r="J57" i="10" s="1"/>
  <c r="F57" i="10"/>
  <c r="J56" i="10"/>
  <c r="I56" i="10"/>
  <c r="J55" i="10"/>
  <c r="F55" i="10"/>
  <c r="I55" i="10"/>
  <c r="G54" i="10"/>
  <c r="J54" i="10"/>
  <c r="F54" i="10"/>
  <c r="I54" i="10" s="1"/>
  <c r="J53" i="10"/>
  <c r="I53" i="10"/>
  <c r="J52" i="10"/>
  <c r="F52" i="10"/>
  <c r="I52" i="10" s="1"/>
  <c r="G51" i="10"/>
  <c r="F51" i="10"/>
  <c r="I51" i="10" s="1"/>
  <c r="J50" i="10"/>
  <c r="F50" i="10"/>
  <c r="I50" i="10" s="1"/>
  <c r="J49" i="10"/>
  <c r="F49" i="10"/>
  <c r="I49" i="10" s="1"/>
  <c r="J48" i="10"/>
  <c r="F48" i="10"/>
  <c r="I48" i="10" s="1"/>
  <c r="J47" i="10"/>
  <c r="F47" i="10"/>
  <c r="I47" i="10" s="1"/>
  <c r="G46" i="10"/>
  <c r="J46" i="10" s="1"/>
  <c r="F46" i="10"/>
  <c r="J42" i="10"/>
  <c r="F42" i="10"/>
  <c r="I42" i="10" s="1"/>
  <c r="G41" i="10"/>
  <c r="J41" i="10"/>
  <c r="F41" i="10"/>
  <c r="I41" i="10" s="1"/>
  <c r="J40" i="10"/>
  <c r="F40" i="10"/>
  <c r="I40" i="10" s="1"/>
  <c r="J39" i="10"/>
  <c r="F39" i="10"/>
  <c r="I39" i="10" s="1"/>
  <c r="J38" i="10"/>
  <c r="F38" i="10"/>
  <c r="I38" i="10" s="1"/>
  <c r="J37" i="10"/>
  <c r="F37" i="10"/>
  <c r="I37" i="10" s="1"/>
  <c r="J36" i="10"/>
  <c r="F36" i="10"/>
  <c r="I36" i="10" s="1"/>
  <c r="G35" i="10"/>
  <c r="J35" i="10" s="1"/>
  <c r="E35" i="10"/>
  <c r="F35" i="10"/>
  <c r="J34" i="10"/>
  <c r="F34" i="10"/>
  <c r="I34" i="10" s="1"/>
  <c r="J33" i="10"/>
  <c r="F33" i="10"/>
  <c r="I33" i="10" s="1"/>
  <c r="J32" i="10"/>
  <c r="F32" i="10"/>
  <c r="I32" i="10" s="1"/>
  <c r="J31" i="10"/>
  <c r="F31" i="10"/>
  <c r="I31" i="10" s="1"/>
  <c r="J30" i="10"/>
  <c r="F30" i="10"/>
  <c r="I30" i="10" s="1"/>
  <c r="J29" i="10"/>
  <c r="F29" i="10"/>
  <c r="I29" i="10" s="1"/>
  <c r="J28" i="10"/>
  <c r="F28" i="10"/>
  <c r="I28" i="10" s="1"/>
  <c r="J27" i="10"/>
  <c r="F27" i="10"/>
  <c r="I27" i="10" s="1"/>
  <c r="J26" i="10"/>
  <c r="F26" i="10"/>
  <c r="I26" i="10" s="1"/>
  <c r="E25" i="10"/>
  <c r="F25" i="10" s="1"/>
  <c r="I25" i="10" s="1"/>
  <c r="J23" i="10"/>
  <c r="F23" i="10"/>
  <c r="I23" i="10" s="1"/>
  <c r="G22" i="10"/>
  <c r="J22" i="10" s="1"/>
  <c r="E22" i="10"/>
  <c r="F22" i="10"/>
  <c r="J21" i="10"/>
  <c r="F21" i="10"/>
  <c r="G20" i="10"/>
  <c r="E20" i="10"/>
  <c r="E19" i="10" s="1"/>
  <c r="F104" i="9"/>
  <c r="E103" i="9"/>
  <c r="E100" i="9" s="1"/>
  <c r="J124" i="9"/>
  <c r="F124" i="9"/>
  <c r="I124" i="9" s="1"/>
  <c r="J123" i="9"/>
  <c r="F123" i="9"/>
  <c r="I123" i="9" s="1"/>
  <c r="J122" i="9"/>
  <c r="F122" i="9"/>
  <c r="I122" i="9" s="1"/>
  <c r="J121" i="9"/>
  <c r="F121" i="9"/>
  <c r="I121" i="9" s="1"/>
  <c r="G120" i="9"/>
  <c r="J120" i="9" s="1"/>
  <c r="E120" i="9"/>
  <c r="F120" i="9" s="1"/>
  <c r="I120" i="9" s="1"/>
  <c r="J119" i="9"/>
  <c r="F119" i="9"/>
  <c r="I119" i="9" s="1"/>
  <c r="J118" i="9"/>
  <c r="F118" i="9"/>
  <c r="I118" i="9" s="1"/>
  <c r="J117" i="9"/>
  <c r="F117" i="9"/>
  <c r="I117" i="9" s="1"/>
  <c r="J116" i="9"/>
  <c r="F116" i="9"/>
  <c r="I116" i="9" s="1"/>
  <c r="J115" i="9"/>
  <c r="F115" i="9"/>
  <c r="I115" i="9" s="1"/>
  <c r="J114" i="9"/>
  <c r="F114" i="9"/>
  <c r="I114" i="9" s="1"/>
  <c r="J113" i="9"/>
  <c r="F113" i="9"/>
  <c r="I113" i="9" s="1"/>
  <c r="G112" i="9"/>
  <c r="J112" i="9" s="1"/>
  <c r="E112" i="9"/>
  <c r="F112" i="9"/>
  <c r="J111" i="9"/>
  <c r="F111" i="9"/>
  <c r="I111" i="9" s="1"/>
  <c r="J110" i="9"/>
  <c r="F110" i="9"/>
  <c r="I110" i="9" s="1"/>
  <c r="J109" i="9"/>
  <c r="F109" i="9"/>
  <c r="I109" i="9" s="1"/>
  <c r="G108" i="9"/>
  <c r="J108" i="9" s="1"/>
  <c r="E108" i="9"/>
  <c r="F108" i="9" s="1"/>
  <c r="I108" i="9" s="1"/>
  <c r="J107" i="9"/>
  <c r="F107" i="9"/>
  <c r="I107" i="9" s="1"/>
  <c r="J106" i="9"/>
  <c r="F106" i="9"/>
  <c r="I106" i="9" s="1"/>
  <c r="J105" i="9"/>
  <c r="F105" i="9"/>
  <c r="I105" i="9" s="1"/>
  <c r="J103" i="9"/>
  <c r="J102" i="9"/>
  <c r="F102" i="9"/>
  <c r="I102" i="9" s="1"/>
  <c r="J101" i="9"/>
  <c r="F101" i="9"/>
  <c r="I101" i="9" s="1"/>
  <c r="G100" i="9"/>
  <c r="G99" i="9" s="1"/>
  <c r="J99" i="9" s="1"/>
  <c r="J98" i="9"/>
  <c r="F98" i="9"/>
  <c r="I98" i="9" s="1"/>
  <c r="J97" i="9"/>
  <c r="F97" i="9"/>
  <c r="I97" i="9" s="1"/>
  <c r="J96" i="9"/>
  <c r="F96" i="9"/>
  <c r="I96" i="9" s="1"/>
  <c r="G95" i="9"/>
  <c r="E95" i="9"/>
  <c r="F95" i="9" s="1"/>
  <c r="I95" i="9" s="1"/>
  <c r="J94" i="9"/>
  <c r="I94" i="9"/>
  <c r="J93" i="9"/>
  <c r="F93" i="9"/>
  <c r="I93" i="9" s="1"/>
  <c r="J92" i="9"/>
  <c r="F92" i="9"/>
  <c r="I92" i="9" s="1"/>
  <c r="J91" i="9"/>
  <c r="F91" i="9"/>
  <c r="I91" i="9" s="1"/>
  <c r="J90" i="9"/>
  <c r="F90" i="9"/>
  <c r="I90" i="9" s="1"/>
  <c r="J89" i="9"/>
  <c r="F89" i="9"/>
  <c r="I89" i="9" s="1"/>
  <c r="J88" i="9"/>
  <c r="E88" i="9"/>
  <c r="E87" i="9" s="1"/>
  <c r="F87" i="9" s="1"/>
  <c r="I87" i="9" s="1"/>
  <c r="J87" i="9"/>
  <c r="J86" i="9"/>
  <c r="F86" i="9"/>
  <c r="I86" i="9" s="1"/>
  <c r="J85" i="9"/>
  <c r="F85" i="9"/>
  <c r="I85" i="9"/>
  <c r="G84" i="9"/>
  <c r="E84" i="9"/>
  <c r="J83" i="9"/>
  <c r="I83" i="9"/>
  <c r="J81" i="9"/>
  <c r="I81" i="9"/>
  <c r="J80" i="9"/>
  <c r="F80" i="9"/>
  <c r="I80" i="9" s="1"/>
  <c r="J79" i="9"/>
  <c r="F79" i="9"/>
  <c r="I79" i="9" s="1"/>
  <c r="J78" i="9"/>
  <c r="F78" i="9"/>
  <c r="I78" i="9" s="1"/>
  <c r="J77" i="9"/>
  <c r="F77" i="9"/>
  <c r="I77" i="9" s="1"/>
  <c r="J76" i="9"/>
  <c r="F76" i="9"/>
  <c r="I76" i="9" s="1"/>
  <c r="J75" i="9"/>
  <c r="F75" i="9"/>
  <c r="I75" i="9" s="1"/>
  <c r="J74" i="9"/>
  <c r="F74" i="9"/>
  <c r="I74" i="9" s="1"/>
  <c r="J73" i="9"/>
  <c r="F73" i="9"/>
  <c r="I73" i="9" s="1"/>
  <c r="J72" i="9"/>
  <c r="F72" i="9"/>
  <c r="I72" i="9" s="1"/>
  <c r="J71" i="9"/>
  <c r="F71" i="9"/>
  <c r="I71" i="9" s="1"/>
  <c r="J70" i="9"/>
  <c r="F70" i="9"/>
  <c r="I70" i="9" s="1"/>
  <c r="J69" i="9"/>
  <c r="F69" i="9"/>
  <c r="I69" i="9" s="1"/>
  <c r="J68" i="9"/>
  <c r="F68" i="9"/>
  <c r="I68" i="9" s="1"/>
  <c r="J67" i="9"/>
  <c r="F67" i="9"/>
  <c r="I67" i="9" s="1"/>
  <c r="G66" i="9"/>
  <c r="J66" i="9" s="1"/>
  <c r="E66" i="9"/>
  <c r="F66" i="9" s="1"/>
  <c r="J65" i="9"/>
  <c r="F65" i="9"/>
  <c r="I65" i="9" s="1"/>
  <c r="J64" i="9"/>
  <c r="F64" i="9"/>
  <c r="I64" i="9" s="1"/>
  <c r="J63" i="9"/>
  <c r="F63" i="9"/>
  <c r="I63" i="9" s="1"/>
  <c r="G62" i="9"/>
  <c r="J62" i="9" s="1"/>
  <c r="F62" i="9"/>
  <c r="I62" i="9" s="1"/>
  <c r="J61" i="9"/>
  <c r="F61" i="9"/>
  <c r="I61" i="9" s="1"/>
  <c r="J60" i="9"/>
  <c r="F60" i="9"/>
  <c r="I60" i="9" s="1"/>
  <c r="J59" i="9"/>
  <c r="F59" i="9"/>
  <c r="I59" i="9" s="1"/>
  <c r="G58" i="9"/>
  <c r="J58" i="9" s="1"/>
  <c r="F58" i="9"/>
  <c r="I58" i="9" s="1"/>
  <c r="J57" i="9"/>
  <c r="I57" i="9"/>
  <c r="J56" i="9"/>
  <c r="I56" i="9"/>
  <c r="G55" i="9"/>
  <c r="J54" i="9"/>
  <c r="I54" i="9"/>
  <c r="J53" i="9"/>
  <c r="F53" i="9"/>
  <c r="I53" i="9" s="1"/>
  <c r="G52" i="9"/>
  <c r="J52" i="9" s="1"/>
  <c r="F52" i="9"/>
  <c r="J51" i="9"/>
  <c r="F51" i="9"/>
  <c r="I51" i="9" s="1"/>
  <c r="J50" i="9"/>
  <c r="F50" i="9"/>
  <c r="I50" i="9" s="1"/>
  <c r="J49" i="9"/>
  <c r="F49" i="9"/>
  <c r="I49" i="9" s="1"/>
  <c r="J48" i="9"/>
  <c r="F48" i="9"/>
  <c r="I48" i="9" s="1"/>
  <c r="G47" i="9"/>
  <c r="J47" i="9" s="1"/>
  <c r="F47" i="9"/>
  <c r="J43" i="9"/>
  <c r="F43" i="9"/>
  <c r="I43" i="9" s="1"/>
  <c r="J41" i="9"/>
  <c r="F41" i="9"/>
  <c r="I41" i="9" s="1"/>
  <c r="J40" i="9"/>
  <c r="F40" i="9"/>
  <c r="I40" i="9" s="1"/>
  <c r="J39" i="9"/>
  <c r="F39" i="9"/>
  <c r="I39" i="9" s="1"/>
  <c r="J38" i="9"/>
  <c r="F38" i="9"/>
  <c r="I38" i="9" s="1"/>
  <c r="J37" i="9"/>
  <c r="F37" i="9"/>
  <c r="I37" i="9" s="1"/>
  <c r="E36" i="9"/>
  <c r="F34" i="9"/>
  <c r="I34" i="9" s="1"/>
  <c r="J33" i="9"/>
  <c r="F33" i="9"/>
  <c r="I33" i="9" s="1"/>
  <c r="J32" i="9"/>
  <c r="F32" i="9"/>
  <c r="I32" i="9" s="1"/>
  <c r="J31" i="9"/>
  <c r="F31" i="9"/>
  <c r="I31" i="9" s="1"/>
  <c r="J30" i="9"/>
  <c r="F30" i="9"/>
  <c r="I30" i="9" s="1"/>
  <c r="J29" i="9"/>
  <c r="F29" i="9"/>
  <c r="I29" i="9" s="1"/>
  <c r="J28" i="9"/>
  <c r="F28" i="9"/>
  <c r="I28" i="9" s="1"/>
  <c r="J27" i="9"/>
  <c r="F27" i="9"/>
  <c r="I27" i="9" s="1"/>
  <c r="J26" i="9"/>
  <c r="F26" i="9"/>
  <c r="I26" i="9" s="1"/>
  <c r="J25" i="9"/>
  <c r="F25" i="9"/>
  <c r="F23" i="9"/>
  <c r="I23" i="9" s="1"/>
  <c r="J23" i="9"/>
  <c r="F21" i="9"/>
  <c r="I21" i="9" s="1"/>
  <c r="J21" i="9"/>
  <c r="G22" i="9"/>
  <c r="E22" i="9"/>
  <c r="G20" i="9"/>
  <c r="J20" i="9" s="1"/>
  <c r="E20" i="9"/>
  <c r="F165" i="7"/>
  <c r="I165" i="7" s="1"/>
  <c r="F166" i="7"/>
  <c r="I166" i="7" s="1"/>
  <c r="F167" i="7"/>
  <c r="I167" i="7" s="1"/>
  <c r="F173" i="7"/>
  <c r="I173" i="7" s="1"/>
  <c r="F110" i="7"/>
  <c r="I110" i="7" s="1"/>
  <c r="F112" i="7"/>
  <c r="I112" i="7" s="1"/>
  <c r="F113" i="7"/>
  <c r="I113" i="7" s="1"/>
  <c r="I114" i="7"/>
  <c r="F115" i="7"/>
  <c r="I115" i="7" s="1"/>
  <c r="F119" i="7"/>
  <c r="I119" i="7" s="1"/>
  <c r="F121" i="7"/>
  <c r="I121" i="7" s="1"/>
  <c r="F123" i="7"/>
  <c r="I123" i="7" s="1"/>
  <c r="F124" i="7"/>
  <c r="I124" i="7" s="1"/>
  <c r="F125" i="7"/>
  <c r="I125" i="7" s="1"/>
  <c r="F129" i="7"/>
  <c r="I129" i="7" s="1"/>
  <c r="F130" i="7"/>
  <c r="I130" i="7" s="1"/>
  <c r="F131" i="7"/>
  <c r="I131" i="7" s="1"/>
  <c r="F134" i="7"/>
  <c r="I134" i="7" s="1"/>
  <c r="F135" i="7"/>
  <c r="I135" i="7" s="1"/>
  <c r="F108" i="7"/>
  <c r="J104" i="7"/>
  <c r="F106" i="7"/>
  <c r="I106" i="7" s="1"/>
  <c r="F107" i="7"/>
  <c r="I107" i="7" s="1"/>
  <c r="F104" i="7"/>
  <c r="F101" i="7"/>
  <c r="I101" i="7" s="1"/>
  <c r="F102" i="7"/>
  <c r="I102" i="7" s="1"/>
  <c r="F76" i="7"/>
  <c r="I76" i="7" s="1"/>
  <c r="F79" i="7"/>
  <c r="I79" i="7" s="1"/>
  <c r="F80" i="7"/>
  <c r="I80" i="7" s="1"/>
  <c r="F81" i="7"/>
  <c r="I81" i="7" s="1"/>
  <c r="F73" i="7"/>
  <c r="I73" i="7" s="1"/>
  <c r="J54" i="7"/>
  <c r="F69" i="7"/>
  <c r="I69" i="7" s="1"/>
  <c r="F70" i="7"/>
  <c r="I70" i="7" s="1"/>
  <c r="F71" i="7"/>
  <c r="I71" i="7" s="1"/>
  <c r="F72" i="7"/>
  <c r="I72" i="7" s="1"/>
  <c r="E67" i="7"/>
  <c r="E53" i="7" s="1"/>
  <c r="F56" i="7"/>
  <c r="I56" i="7" s="1"/>
  <c r="F57" i="7"/>
  <c r="I57" i="7" s="1"/>
  <c r="F58" i="7"/>
  <c r="I58" i="7" s="1"/>
  <c r="F59" i="7"/>
  <c r="I59" i="7" s="1"/>
  <c r="F61" i="7"/>
  <c r="I61" i="7" s="1"/>
  <c r="F63" i="7"/>
  <c r="I63" i="7" s="1"/>
  <c r="F64" i="7"/>
  <c r="I64" i="7" s="1"/>
  <c r="F65" i="7"/>
  <c r="I65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30" i="7"/>
  <c r="I30" i="7" s="1"/>
  <c r="F31" i="7"/>
  <c r="I31" i="7" s="1"/>
  <c r="F32" i="7"/>
  <c r="I32" i="7" s="1"/>
  <c r="F33" i="7"/>
  <c r="I33" i="7" s="1"/>
  <c r="F34" i="7"/>
  <c r="I34" i="7" s="1"/>
  <c r="J165" i="7"/>
  <c r="J166" i="7"/>
  <c r="J167" i="7"/>
  <c r="J173" i="7"/>
  <c r="J175" i="7"/>
  <c r="J155" i="7"/>
  <c r="I155" i="7"/>
  <c r="J141" i="7"/>
  <c r="J142" i="7"/>
  <c r="J143" i="7"/>
  <c r="J144" i="7"/>
  <c r="J145" i="7"/>
  <c r="J147" i="7"/>
  <c r="J148" i="7"/>
  <c r="J105" i="7"/>
  <c r="J106" i="7"/>
  <c r="J107" i="7"/>
  <c r="J109" i="7"/>
  <c r="J110" i="7"/>
  <c r="J112" i="7"/>
  <c r="J113" i="7"/>
  <c r="J114" i="7"/>
  <c r="J115" i="7"/>
  <c r="J119" i="7"/>
  <c r="J121" i="7"/>
  <c r="J123" i="7"/>
  <c r="J124" i="7"/>
  <c r="J125" i="7"/>
  <c r="J129" i="7"/>
  <c r="J130" i="7"/>
  <c r="J131" i="7"/>
  <c r="J134" i="7"/>
  <c r="J135" i="7"/>
  <c r="J68" i="7"/>
  <c r="J69" i="7"/>
  <c r="J70" i="7"/>
  <c r="J71" i="7"/>
  <c r="J72" i="7"/>
  <c r="J74" i="7"/>
  <c r="J76" i="7"/>
  <c r="J79" i="7"/>
  <c r="J80" i="7"/>
  <c r="J81" i="7"/>
  <c r="J93" i="7"/>
  <c r="J100" i="7"/>
  <c r="J101" i="7"/>
  <c r="J102" i="7"/>
  <c r="J55" i="7"/>
  <c r="J56" i="7"/>
  <c r="J57" i="7"/>
  <c r="J58" i="7"/>
  <c r="J59" i="7"/>
  <c r="J61" i="7"/>
  <c r="J63" i="7"/>
  <c r="J64" i="7"/>
  <c r="J65" i="7"/>
  <c r="E36" i="7"/>
  <c r="F38" i="7"/>
  <c r="I38" i="7" s="1"/>
  <c r="F39" i="7"/>
  <c r="I39" i="7" s="1"/>
  <c r="F40" i="7"/>
  <c r="I40" i="7" s="1"/>
  <c r="F41" i="7"/>
  <c r="I41" i="7" s="1"/>
  <c r="F42" i="7"/>
  <c r="I42" i="7" s="1"/>
  <c r="F43" i="7"/>
  <c r="I43" i="7" s="1"/>
  <c r="F44" i="7"/>
  <c r="I44" i="7" s="1"/>
  <c r="F47" i="7"/>
  <c r="I47" i="7" s="1"/>
  <c r="F48" i="7"/>
  <c r="I48" i="7" s="1"/>
  <c r="F49" i="7"/>
  <c r="I49" i="7" s="1"/>
  <c r="F50" i="7"/>
  <c r="I50" i="7" s="1"/>
  <c r="F51" i="7"/>
  <c r="I51" i="7" s="1"/>
  <c r="F109" i="7"/>
  <c r="I109" i="7" s="1"/>
  <c r="F105" i="7"/>
  <c r="I105" i="7" s="1"/>
  <c r="F100" i="7"/>
  <c r="F91" i="7"/>
  <c r="I91" i="7" s="1"/>
  <c r="F74" i="7"/>
  <c r="I74" i="7" s="1"/>
  <c r="F68" i="7"/>
  <c r="I68" i="7" s="1"/>
  <c r="F55" i="7"/>
  <c r="I55" i="7" s="1"/>
  <c r="F37" i="7"/>
  <c r="I37" i="7" s="1"/>
  <c r="F21" i="7"/>
  <c r="J37" i="7"/>
  <c r="J38" i="7"/>
  <c r="J39" i="7"/>
  <c r="J40" i="7"/>
  <c r="J41" i="7"/>
  <c r="J42" i="7"/>
  <c r="J43" i="7"/>
  <c r="J44" i="7"/>
  <c r="J47" i="7"/>
  <c r="J48" i="7"/>
  <c r="J49" i="7"/>
  <c r="J50" i="7"/>
  <c r="J51" i="7"/>
  <c r="J52" i="7"/>
  <c r="J137" i="7"/>
  <c r="F139" i="7"/>
  <c r="I139" i="7" s="1"/>
  <c r="J139" i="7"/>
  <c r="J140" i="7"/>
  <c r="F147" i="7"/>
  <c r="I147" i="7" s="1"/>
  <c r="F148" i="7"/>
  <c r="I148" i="7" s="1"/>
  <c r="F149" i="7"/>
  <c r="I149" i="7" s="1"/>
  <c r="J149" i="7"/>
  <c r="F150" i="7"/>
  <c r="I150" i="7" s="1"/>
  <c r="J150" i="7"/>
  <c r="F154" i="7"/>
  <c r="I154" i="7" s="1"/>
  <c r="J154" i="7"/>
  <c r="E156" i="7"/>
  <c r="F156" i="7" s="1"/>
  <c r="G156" i="7"/>
  <c r="J156" i="7" s="1"/>
  <c r="F157" i="7"/>
  <c r="I157" i="7" s="1"/>
  <c r="J157" i="7"/>
  <c r="F158" i="7"/>
  <c r="I158" i="7" s="1"/>
  <c r="J158" i="7"/>
  <c r="F159" i="7"/>
  <c r="I159" i="7" s="1"/>
  <c r="J159" i="7"/>
  <c r="F162" i="7"/>
  <c r="I162" i="7" s="1"/>
  <c r="J162" i="7"/>
  <c r="F163" i="7"/>
  <c r="I163" i="7" s="1"/>
  <c r="J163" i="7"/>
  <c r="F175" i="7"/>
  <c r="I175" i="7" s="1"/>
  <c r="F176" i="7"/>
  <c r="I176" i="7" s="1"/>
  <c r="J176" i="7"/>
  <c r="F178" i="7"/>
  <c r="I178" i="7" s="1"/>
  <c r="J178" i="7"/>
  <c r="E179" i="7"/>
  <c r="G179" i="7"/>
  <c r="G164" i="7" s="1"/>
  <c r="J164" i="7" s="1"/>
  <c r="F180" i="7"/>
  <c r="I180" i="7" s="1"/>
  <c r="J180" i="7"/>
  <c r="F181" i="7"/>
  <c r="I181" i="7" s="1"/>
  <c r="J181" i="7"/>
  <c r="F182" i="7"/>
  <c r="I182" i="7" s="1"/>
  <c r="J182" i="7"/>
  <c r="E183" i="7"/>
  <c r="G183" i="7"/>
  <c r="J183" i="7" s="1"/>
  <c r="F184" i="7"/>
  <c r="I184" i="7" s="1"/>
  <c r="J184" i="7"/>
  <c r="F185" i="7"/>
  <c r="I185" i="7" s="1"/>
  <c r="J185" i="7"/>
  <c r="F186" i="7"/>
  <c r="I186" i="7" s="1"/>
  <c r="J186" i="7"/>
  <c r="F187" i="7"/>
  <c r="I187" i="7" s="1"/>
  <c r="J187" i="7"/>
  <c r="F188" i="7"/>
  <c r="I188" i="7" s="1"/>
  <c r="J188" i="7"/>
  <c r="F189" i="7"/>
  <c r="I189" i="7" s="1"/>
  <c r="J189" i="7"/>
  <c r="F190" i="7"/>
  <c r="I190" i="7" s="1"/>
  <c r="J190" i="7"/>
  <c r="E191" i="7"/>
  <c r="F191" i="7" s="1"/>
  <c r="G191" i="7"/>
  <c r="J191" i="7" s="1"/>
  <c r="F192" i="7"/>
  <c r="I192" i="7" s="1"/>
  <c r="J192" i="7"/>
  <c r="F193" i="7"/>
  <c r="I193" i="7" s="1"/>
  <c r="J193" i="7"/>
  <c r="F194" i="7"/>
  <c r="I194" i="7" s="1"/>
  <c r="J194" i="7"/>
  <c r="F195" i="7"/>
  <c r="I195" i="7" s="1"/>
  <c r="J195" i="7"/>
  <c r="J21" i="7"/>
  <c r="J33" i="7"/>
  <c r="J31" i="7"/>
  <c r="J32" i="7"/>
  <c r="J34" i="7"/>
  <c r="J30" i="7"/>
  <c r="J29" i="7"/>
  <c r="J28" i="7"/>
  <c r="J27" i="7"/>
  <c r="J26" i="7"/>
  <c r="J25" i="7"/>
  <c r="J24" i="7"/>
  <c r="J23" i="7"/>
  <c r="J57" i="12"/>
  <c r="J25" i="11"/>
  <c r="J20" i="12"/>
  <c r="G19" i="12"/>
  <c r="I107" i="12"/>
  <c r="I111" i="12"/>
  <c r="E19" i="12"/>
  <c r="F19" i="12"/>
  <c r="I21" i="12"/>
  <c r="F20" i="12"/>
  <c r="I20" i="12"/>
  <c r="F22" i="12"/>
  <c r="I22" i="12"/>
  <c r="F25" i="12"/>
  <c r="I25" i="12" s="1"/>
  <c r="J25" i="12"/>
  <c r="I94" i="12"/>
  <c r="F99" i="12"/>
  <c r="I99" i="12" s="1"/>
  <c r="J99" i="12"/>
  <c r="J119" i="12"/>
  <c r="I108" i="11"/>
  <c r="I120" i="11"/>
  <c r="I22" i="11"/>
  <c r="J51" i="11"/>
  <c r="J57" i="11"/>
  <c r="J84" i="11"/>
  <c r="I95" i="11"/>
  <c r="J100" i="11"/>
  <c r="J112" i="11"/>
  <c r="J120" i="11"/>
  <c r="I21" i="10"/>
  <c r="F20" i="10"/>
  <c r="I22" i="10"/>
  <c r="J20" i="10"/>
  <c r="I20" i="10"/>
  <c r="I107" i="10"/>
  <c r="I119" i="10"/>
  <c r="J25" i="10"/>
  <c r="F99" i="10"/>
  <c r="I99" i="10" s="1"/>
  <c r="J99" i="10"/>
  <c r="J119" i="10"/>
  <c r="J84" i="9"/>
  <c r="F103" i="9"/>
  <c r="I103" i="9" s="1"/>
  <c r="J95" i="9"/>
  <c r="J22" i="9"/>
  <c r="J19" i="12"/>
  <c r="I54" i="11"/>
  <c r="J35" i="11"/>
  <c r="J108" i="7"/>
  <c r="J75" i="7"/>
  <c r="J161" i="7"/>
  <c r="J73" i="7"/>
  <c r="F24" i="12"/>
  <c r="F98" i="10"/>
  <c r="F98" i="12"/>
  <c r="I98" i="12" s="1"/>
  <c r="F84" i="9"/>
  <c r="F83" i="10"/>
  <c r="I83" i="10"/>
  <c r="G19" i="11"/>
  <c r="F20" i="11"/>
  <c r="I20" i="11" s="1"/>
  <c r="I46" i="11"/>
  <c r="F83" i="12"/>
  <c r="J19" i="11"/>
  <c r="G19" i="9" l="1"/>
  <c r="J19" i="9" s="1"/>
  <c r="J100" i="9"/>
  <c r="I84" i="9"/>
  <c r="I112" i="9"/>
  <c r="E24" i="9"/>
  <c r="E99" i="9"/>
  <c r="F99" i="9" s="1"/>
  <c r="I99" i="9" s="1"/>
  <c r="E19" i="9"/>
  <c r="F19" i="9" s="1"/>
  <c r="I19" i="9" s="1"/>
  <c r="J179" i="7"/>
  <c r="I191" i="7"/>
  <c r="I156" i="7"/>
  <c r="F179" i="7"/>
  <c r="I179" i="7" s="1"/>
  <c r="E164" i="7"/>
  <c r="F164" i="7" s="1"/>
  <c r="I164" i="7" s="1"/>
  <c r="G24" i="11"/>
  <c r="E19" i="7"/>
  <c r="I52" i="9"/>
  <c r="I19" i="12"/>
  <c r="E86" i="10"/>
  <c r="F86" i="10" s="1"/>
  <c r="I86" i="10" s="1"/>
  <c r="I47" i="9"/>
  <c r="F88" i="9"/>
  <c r="I88" i="9" s="1"/>
  <c r="I35" i="10"/>
  <c r="I25" i="9"/>
  <c r="F67" i="7"/>
  <c r="I67" i="7" s="1"/>
  <c r="F36" i="7"/>
  <c r="I36" i="7" s="1"/>
  <c r="F19" i="10"/>
  <c r="I55" i="9"/>
  <c r="I86" i="11"/>
  <c r="F84" i="11"/>
  <c r="I84" i="11" s="1"/>
  <c r="I98" i="10"/>
  <c r="F22" i="9"/>
  <c r="I22" i="9" s="1"/>
  <c r="F94" i="10"/>
  <c r="I94" i="10" s="1"/>
  <c r="F19" i="11"/>
  <c r="I19" i="11" s="1"/>
  <c r="J108" i="11"/>
  <c r="G99" i="11"/>
  <c r="F112" i="11"/>
  <c r="I112" i="11" s="1"/>
  <c r="I83" i="12"/>
  <c r="F20" i="9"/>
  <c r="I20" i="9" s="1"/>
  <c r="J55" i="9"/>
  <c r="I61" i="10"/>
  <c r="I57" i="10"/>
  <c r="F100" i="9"/>
  <c r="I100" i="9" s="1"/>
  <c r="G19" i="10"/>
  <c r="I54" i="12"/>
  <c r="I46" i="10"/>
  <c r="G24" i="9"/>
  <c r="G18" i="9" s="1"/>
  <c r="G17" i="9" s="1"/>
  <c r="G125" i="9" s="1"/>
  <c r="I41" i="11"/>
  <c r="F36" i="9"/>
  <c r="I36" i="9" s="1"/>
  <c r="F111" i="10"/>
  <c r="I111" i="10" s="1"/>
  <c r="E99" i="11"/>
  <c r="F99" i="11" s="1"/>
  <c r="F103" i="11"/>
  <c r="I103" i="11" s="1"/>
  <c r="J35" i="12"/>
  <c r="G24" i="12"/>
  <c r="G18" i="12" s="1"/>
  <c r="G17" i="12" s="1"/>
  <c r="G124" i="12" s="1"/>
  <c r="F102" i="12"/>
  <c r="I102" i="12" s="1"/>
  <c r="I46" i="12"/>
  <c r="F65" i="10"/>
  <c r="I65" i="10" s="1"/>
  <c r="I51" i="11"/>
  <c r="I61" i="11"/>
  <c r="I51" i="12"/>
  <c r="I61" i="12"/>
  <c r="F90" i="7"/>
  <c r="I90" i="7" s="1"/>
  <c r="I140" i="7"/>
  <c r="F85" i="7"/>
  <c r="I85" i="7" s="1"/>
  <c r="F183" i="7"/>
  <c r="I183" i="7" s="1"/>
  <c r="I21" i="7"/>
  <c r="F20" i="7"/>
  <c r="I20" i="7" s="1"/>
  <c r="G160" i="7"/>
  <c r="J160" i="7" s="1"/>
  <c r="J53" i="7"/>
  <c r="I141" i="7"/>
  <c r="F25" i="11"/>
  <c r="I25" i="11" s="1"/>
  <c r="E18" i="11"/>
  <c r="E17" i="11" s="1"/>
  <c r="E125" i="11" s="1"/>
  <c r="F24" i="11"/>
  <c r="I24" i="11" s="1"/>
  <c r="E24" i="10"/>
  <c r="E18" i="10" s="1"/>
  <c r="G24" i="10"/>
  <c r="G18" i="10" s="1"/>
  <c r="G17" i="10" s="1"/>
  <c r="J17" i="10" s="1"/>
  <c r="E160" i="7"/>
  <c r="I96" i="7"/>
  <c r="J51" i="10"/>
  <c r="I35" i="12"/>
  <c r="J67" i="7"/>
  <c r="J65" i="12"/>
  <c r="J36" i="7"/>
  <c r="I65" i="11"/>
  <c r="I66" i="9"/>
  <c r="I108" i="7"/>
  <c r="I104" i="7"/>
  <c r="J20" i="7"/>
  <c r="I65" i="12"/>
  <c r="G18" i="11"/>
  <c r="G17" i="11" s="1"/>
  <c r="G125" i="11" s="1"/>
  <c r="I100" i="7"/>
  <c r="E18" i="9" l="1"/>
  <c r="E17" i="9" s="1"/>
  <c r="E125" i="9" s="1"/>
  <c r="E18" i="7"/>
  <c r="E17" i="7" s="1"/>
  <c r="E196" i="7" s="1"/>
  <c r="F87" i="7"/>
  <c r="I87" i="7" s="1"/>
  <c r="J19" i="7"/>
  <c r="J24" i="12"/>
  <c r="I24" i="12"/>
  <c r="J18" i="9"/>
  <c r="J18" i="10"/>
  <c r="J24" i="10"/>
  <c r="J24" i="9"/>
  <c r="I137" i="7"/>
  <c r="F19" i="7"/>
  <c r="I19" i="7" s="1"/>
  <c r="I19" i="10"/>
  <c r="J19" i="10"/>
  <c r="I99" i="11"/>
  <c r="J99" i="11"/>
  <c r="F24" i="10"/>
  <c r="I24" i="10" s="1"/>
  <c r="E17" i="10"/>
  <c r="F18" i="10"/>
  <c r="I18" i="10" s="1"/>
  <c r="F160" i="7"/>
  <c r="I160" i="7" s="1"/>
  <c r="F161" i="7"/>
  <c r="I161" i="7" s="1"/>
  <c r="J24" i="11"/>
  <c r="F53" i="7"/>
  <c r="I53" i="7" s="1"/>
  <c r="J18" i="12"/>
  <c r="F18" i="12"/>
  <c r="I18" i="12" s="1"/>
  <c r="J18" i="11"/>
  <c r="J125" i="11"/>
  <c r="J17" i="11"/>
  <c r="G124" i="10"/>
  <c r="J125" i="9"/>
  <c r="J17" i="9"/>
  <c r="F24" i="9"/>
  <c r="I24" i="9" s="1"/>
  <c r="F18" i="7" l="1"/>
  <c r="I18" i="7" s="1"/>
  <c r="F18" i="11"/>
  <c r="I18" i="11" s="1"/>
  <c r="F196" i="7"/>
  <c r="E124" i="10"/>
  <c r="F17" i="10"/>
  <c r="J18" i="7"/>
  <c r="J124" i="12"/>
  <c r="J17" i="12"/>
  <c r="F17" i="12"/>
  <c r="J124" i="10"/>
  <c r="F18" i="9"/>
  <c r="I18" i="9" s="1"/>
  <c r="F17" i="7" l="1"/>
  <c r="I17" i="7" s="1"/>
  <c r="F17" i="11"/>
  <c r="F124" i="10"/>
  <c r="I124" i="10" s="1"/>
  <c r="I17" i="10"/>
  <c r="J17" i="7"/>
  <c r="F124" i="12"/>
  <c r="I124" i="12" s="1"/>
  <c r="I17" i="12"/>
  <c r="F17" i="9"/>
  <c r="F125" i="11" l="1"/>
  <c r="I125" i="11" s="1"/>
  <c r="I17" i="11"/>
  <c r="J196" i="7"/>
  <c r="I196" i="7"/>
  <c r="F125" i="9"/>
  <c r="I125" i="9" s="1"/>
  <c r="I17" i="9"/>
  <c r="D18" i="13" l="1"/>
  <c r="D17" i="13" l="1"/>
  <c r="D123" i="13" s="1"/>
  <c r="F18" i="13"/>
  <c r="I18" i="13" l="1"/>
  <c r="F17" i="13"/>
  <c r="F123" i="13" s="1"/>
  <c r="I123" i="13" s="1"/>
  <c r="I17" i="13"/>
</calcChain>
</file>

<file path=xl/comments1.xml><?xml version="1.0" encoding="utf-8"?>
<comments xmlns="http://schemas.openxmlformats.org/spreadsheetml/2006/main">
  <authors>
    <author>Hamijeta Čengić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Hamijeta Čengić: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<sst xmlns="http://schemas.openxmlformats.org/spreadsheetml/2006/main" count="6957" uniqueCount="511">
  <si>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</si>
  <si>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</si>
  <si>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</si>
  <si>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</si>
  <si>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</si>
  <si>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</si>
  <si>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</si>
  <si>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</si>
  <si>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</si>
  <si>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</si>
  <si>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</si>
  <si>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</si>
  <si>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</si>
  <si>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</si>
  <si>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</si>
  <si>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</si>
  <si>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</si>
  <si>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Fond: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</si>
  <si>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</si>
  <si>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</si>
  <si>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</si>
  <si>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</si>
  <si>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</si>
  <si>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</si>
  <si>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</si>
  <si>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</si>
  <si>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</si>
  <si>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</si>
  <si>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</si>
  <si>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</si>
  <si>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</si>
  <si>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</si>
  <si>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</si>
  <si>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</si>
  <si>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</si>
  <si>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</si>
  <si>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Korigovani budžet</t>
  </si>
  <si>
    <t>Nabavka materijala i sitnog inventara</t>
  </si>
  <si>
    <t>Zbirni obrazac:</t>
  </si>
  <si>
    <t>BOSNA I HERCEGOVINA</t>
  </si>
  <si>
    <t>KM</t>
  </si>
  <si>
    <t>Rukovodilac</t>
  </si>
  <si>
    <t>Ostvareni kumulativni iznos istog perioda prethodne godine</t>
  </si>
  <si>
    <t>Ekon. kod</t>
  </si>
  <si>
    <t>Opis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</si>
  <si>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</si>
  <si>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</si>
  <si>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</si>
  <si>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</si>
  <si>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</si>
  <si>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</si>
  <si>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</si>
  <si>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</si>
  <si>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</si>
  <si>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</si>
  <si>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</si>
  <si>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</si>
  <si>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</si>
  <si>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</si>
  <si>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</si>
  <si>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</si>
  <si>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</si>
  <si>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</si>
  <si>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</si>
  <si>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</si>
  <si>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</si>
  <si>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</si>
  <si>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</si>
  <si>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</si>
  <si>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</si>
  <si>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</si>
  <si>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</si>
  <si>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</si>
  <si>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</si>
  <si>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</si>
  <si>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</si>
  <si>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</si>
  <si>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</si>
  <si>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</si>
  <si>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</si>
  <si>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Budžet</t>
  </si>
  <si>
    <t>Procenat 7/6             x 100</t>
  </si>
  <si>
    <t>Pregled rashoda i izdataka po ekonomskim kategorijama</t>
  </si>
  <si>
    <t>Ministarstvo civilnih poslova BiH</t>
  </si>
  <si>
    <t>Trg BiH 1</t>
  </si>
  <si>
    <t>4200885910002</t>
  </si>
  <si>
    <t>X</t>
  </si>
  <si>
    <t>Komisija za Granice</t>
  </si>
  <si>
    <t>Komisija za Deminiranje</t>
  </si>
  <si>
    <t>07010001</t>
  </si>
  <si>
    <t>07010009</t>
  </si>
  <si>
    <t>Komisija za koordinaciju mladih u BiH</t>
  </si>
  <si>
    <t>07010011</t>
  </si>
  <si>
    <t>07010010</t>
  </si>
  <si>
    <t>Ministarstvo civilnih poslova Bosne i Hercegovine</t>
  </si>
  <si>
    <t>TRG BIH 1</t>
  </si>
  <si>
    <t>75.111</t>
  </si>
  <si>
    <t>________</t>
  </si>
  <si>
    <t>0701670</t>
  </si>
  <si>
    <t>0701710</t>
  </si>
  <si>
    <t>0701720</t>
  </si>
  <si>
    <t>0701900</t>
  </si>
  <si>
    <t xml:space="preserve">Projekat-DUNAV-INC-NET </t>
  </si>
  <si>
    <t>0701920</t>
  </si>
  <si>
    <t>0701930</t>
  </si>
  <si>
    <t>Projekat-EURYDICE BiH mreža</t>
  </si>
  <si>
    <t>Projekat-EKO-BIH mreža</t>
  </si>
  <si>
    <t>Neto plaća</t>
  </si>
  <si>
    <t>Naknada plaće za vrijeme bolovanja 30 ili 42 d</t>
  </si>
  <si>
    <t>Naknada plaće za vrijeme bolovanja</t>
  </si>
  <si>
    <t>Naknada plaće za vrijeme godišnjeg odmora</t>
  </si>
  <si>
    <t>Naknada plaće za državne i vjerske praznike</t>
  </si>
  <si>
    <t>Naknada plaće za vrijeme plaćenog odsustva</t>
  </si>
  <si>
    <t>Porez na plate</t>
  </si>
  <si>
    <t>Doprinos za PIO</t>
  </si>
  <si>
    <t>Doprinos za zdravstvo</t>
  </si>
  <si>
    <t>Doprinos za nezaposlene</t>
  </si>
  <si>
    <t>Doprinos za dječiju zaštitu</t>
  </si>
  <si>
    <t>Doprinosi ostalo</t>
  </si>
  <si>
    <t>Posebne naknade za zaštitu od prirodnih i dr.nesreća</t>
  </si>
  <si>
    <t>Naknade za prevoz sa posla i na posao</t>
  </si>
  <si>
    <t>Naknade troškova smještaja dužnosnika</t>
  </si>
  <si>
    <t>Naknade za odvojeni život</t>
  </si>
  <si>
    <t>Naknade za topli obrok tokom rada</t>
  </si>
  <si>
    <t>Regres za godišnji odmor</t>
  </si>
  <si>
    <t>Otpremnine zbog odlaska u mirovinu</t>
  </si>
  <si>
    <t xml:space="preserve">Jubilarne nagrade za stabilnost u radu,darovi djeci i sl. </t>
  </si>
  <si>
    <t>Pomoć u slučaju smrti</t>
  </si>
  <si>
    <t>Porez na naknade</t>
  </si>
  <si>
    <t>Doprinos za PIO -naknade</t>
  </si>
  <si>
    <t>Doprinos za zdravstvano - naknade</t>
  </si>
  <si>
    <t>Doprinos za dječiju zaštitu - naknade</t>
  </si>
  <si>
    <t>Doprinos za nezaposlene - naknade</t>
  </si>
  <si>
    <t>Doprinosi - ostalo</t>
  </si>
  <si>
    <t>Troškovi prevoza u zemlji javnim sredstvima</t>
  </si>
  <si>
    <t>Putovanje, lična vozila u zemlji</t>
  </si>
  <si>
    <t>Troškovi smjštaja na sl.putovanja u zemlji</t>
  </si>
  <si>
    <t>Triškovi dnevnica u zemlji</t>
  </si>
  <si>
    <t>Putarina u zemlji</t>
  </si>
  <si>
    <t>Troškovi prevoza u inostran.javnim sredstvima</t>
  </si>
  <si>
    <t>Troškovi smještaja za sl.putovanja u inostranatvu</t>
  </si>
  <si>
    <t>Troškovi dnevnica u inostranstvu</t>
  </si>
  <si>
    <t>Putarina u inostranstvu</t>
  </si>
  <si>
    <t>Izdaci za fiksne telefone,telefax i telex</t>
  </si>
  <si>
    <t>Izdaci za mobilne telefone</t>
  </si>
  <si>
    <t>Izdaci za internet</t>
  </si>
  <si>
    <t>Izdaci za poštanske usluge</t>
  </si>
  <si>
    <t>Izdaci za brzu poštu</t>
  </si>
  <si>
    <t>Izdaci za špediterske usluge</t>
  </si>
  <si>
    <t>Izdaci za obrasce i papir</t>
  </si>
  <si>
    <t>Stručne knjige i literatura</t>
  </si>
  <si>
    <t>Kancelarijski materijal</t>
  </si>
  <si>
    <t>Auto gume</t>
  </si>
  <si>
    <t>Dizel</t>
  </si>
  <si>
    <t>Registracija motornih vozila</t>
  </si>
  <si>
    <t>Unajmljivanje prostorija ili zgrada</t>
  </si>
  <si>
    <t>Unajmljivanje parking prostora</t>
  </si>
  <si>
    <t>Usluge opravke i održavanje opreme</t>
  </si>
  <si>
    <t>Usluge opravke i održavanje vozila</t>
  </si>
  <si>
    <t>Usluge pranja vozila</t>
  </si>
  <si>
    <t>Osiguranje vozila</t>
  </si>
  <si>
    <t>Osiguranje zaposlenih pri odl. na službeni put</t>
  </si>
  <si>
    <t>Izdaci bankarskih usluga</t>
  </si>
  <si>
    <t>Uslge štampanja</t>
  </si>
  <si>
    <t>Usluge javnog informisanja</t>
  </si>
  <si>
    <t>Usluge reprezentacije</t>
  </si>
  <si>
    <t>Usluge objavljivanja tendera i oglasa</t>
  </si>
  <si>
    <t>Ostali izdaci za informisanje</t>
  </si>
  <si>
    <t>Usluge održavanje konvencija i obrazovanja</t>
  </si>
  <si>
    <t>Ostale stručne usluge</t>
  </si>
  <si>
    <t>Izdaci za rad komisija</t>
  </si>
  <si>
    <t>Izdaci za prorez na dohodak za rad komisija</t>
  </si>
  <si>
    <t>Posebne naknade za zaštitu od prir. dr.nesreća</t>
  </si>
  <si>
    <t>Doprinos za rad komisija</t>
  </si>
  <si>
    <t>Izdaci za usluge po osnovu ugovora o djelu</t>
  </si>
  <si>
    <t>Posebna naknada na dohodak za zašt.od prirodnih i dr.nesreća po osnovu  ugovora o djelu</t>
  </si>
  <si>
    <t>Doprinos po osnovu ugovora o djelu</t>
  </si>
  <si>
    <t>Ostale nespomenute usluge i dadžbine</t>
  </si>
  <si>
    <t xml:space="preserve">Preuzimanje ugostiteljski </t>
  </si>
  <si>
    <t>Namještaj</t>
  </si>
  <si>
    <t>Kompjuterska oprema</t>
  </si>
  <si>
    <t>Motorna vozila</t>
  </si>
  <si>
    <t>Ostala oprema</t>
  </si>
  <si>
    <t>Grant nep.or.Sufinansiranje pr.u obl.kulture BiH</t>
  </si>
  <si>
    <t>Grant nep.or.Međunarodna kulturna saradnja</t>
  </si>
  <si>
    <t>Grant nep.or.Podrška tehn.kulturi i inovatori u BiH</t>
  </si>
  <si>
    <t>Grant nep.or.Sufinansiranje sportskih manifest.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</si>
  <si>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</si>
  <si>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</si>
  <si>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</si>
  <si>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</si>
  <si>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</si>
  <si>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</si>
  <si>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</si>
  <si>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</si>
  <si>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</si>
  <si>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</si>
  <si>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</si>
  <si>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</si>
  <si>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</si>
  <si>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</si>
  <si>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</si>
  <si>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</si>
  <si>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</si>
  <si>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</si>
  <si>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</si>
  <si>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</si>
  <si>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</si>
  <si>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</si>
  <si>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</si>
  <si>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</si>
  <si>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</si>
  <si>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</si>
  <si>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</si>
  <si>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</si>
  <si>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</si>
  <si>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</si>
  <si>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</si>
  <si>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</si>
  <si>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</si>
  <si>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</si>
  <si>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</si>
  <si>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</si>
  <si>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</si>
  <si>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</si>
  <si>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</si>
  <si>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</si>
  <si>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</si>
  <si>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9.1.</t>
  </si>
  <si>
    <t>10.1.</t>
  </si>
  <si>
    <t>10.2.</t>
  </si>
  <si>
    <t>10.3.</t>
  </si>
  <si>
    <t>10.4.</t>
  </si>
  <si>
    <t>11.1.</t>
  </si>
  <si>
    <t>11.2.</t>
  </si>
  <si>
    <t>12.1.</t>
  </si>
  <si>
    <t>12.2.</t>
  </si>
  <si>
    <t>13.1.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</si>
  <si>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</si>
  <si>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</si>
  <si>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</si>
  <si>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</si>
  <si>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</si>
  <si>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</si>
  <si>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</si>
  <si>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</si>
  <si>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</si>
  <si>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</si>
  <si>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</si>
  <si>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</si>
  <si>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</si>
  <si>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</si>
  <si>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</si>
  <si>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</si>
  <si>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</si>
  <si>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</si>
  <si>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</si>
  <si>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</si>
  <si>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</si>
  <si>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19.1.</t>
  </si>
  <si>
    <t>19.2.</t>
  </si>
  <si>
    <t>19.3.</t>
  </si>
  <si>
    <t>19.4.</t>
  </si>
  <si>
    <t>19.5.</t>
  </si>
  <si>
    <t>34.1.</t>
  </si>
  <si>
    <t>34.2.</t>
  </si>
  <si>
    <t>34.3.</t>
  </si>
  <si>
    <t>34.4.</t>
  </si>
  <si>
    <t>Izdaci za energiju</t>
  </si>
  <si>
    <t>Izdaci za centralno grijanje</t>
  </si>
  <si>
    <t>9.2.</t>
  </si>
  <si>
    <t>9.3.</t>
  </si>
  <si>
    <t>9.4.</t>
  </si>
  <si>
    <t>Izdaci za vodu i kanalizaciju</t>
  </si>
  <si>
    <t>10.5.</t>
  </si>
  <si>
    <t>Troškovi sitnog inventara</t>
  </si>
  <si>
    <t>11.3.</t>
  </si>
  <si>
    <t>Prevozne usluge</t>
  </si>
  <si>
    <t>Unajmljivanje opreme</t>
  </si>
  <si>
    <t>Izdaci po osnovu ugovora o djeli</t>
  </si>
  <si>
    <t>15.17.</t>
  </si>
  <si>
    <t>Posebna naknada na dohoa zašt.od prirodnih i dr.nesreća po osnovu  ugovora o djelu</t>
  </si>
  <si>
    <t>Izdaci za porez usluge po osnovu ugovora o djelu</t>
  </si>
  <si>
    <t>Posebna naknada na doh.za zašt.od prirodnih i dr.nesreća po osnovu  ugovora o djelu</t>
  </si>
  <si>
    <t>Posebna naknada na dohod. zašt.od prirodnih i dr.nesr. po osnovu  ugovora o djelu</t>
  </si>
  <si>
    <t>Izdaci za porez  po osnovu ugovora o djelu</t>
  </si>
  <si>
    <t>Posebna nakn.  za zašt.od prirodnih i dr.nesreća po osnovu  ugovora o djelu</t>
  </si>
  <si>
    <t>Nabavka kompjuterske opreme</t>
  </si>
  <si>
    <t>Izdaci za porez   po osnovu ugovora o djelu</t>
  </si>
  <si>
    <t>7.10.</t>
  </si>
  <si>
    <t>Posebna nakn. na dohodak za zašt.od prirodnih i dr.nesreća po os.  ugovora o djelu</t>
  </si>
  <si>
    <t>Izdaci za porez po osnovu ugovora o djelu</t>
  </si>
  <si>
    <t>34.1</t>
  </si>
  <si>
    <t>13.4.</t>
  </si>
  <si>
    <t>13.5.</t>
  </si>
  <si>
    <t>13.6.</t>
  </si>
  <si>
    <t>Materijal za opravku i održavanje opreme</t>
  </si>
  <si>
    <t>Materijal za opravku i održavanje vozila</t>
  </si>
  <si>
    <t xml:space="preserve">Usluge opravki  i održavanje zgrada </t>
  </si>
  <si>
    <t>Nabavka kompjuterske oprema</t>
  </si>
  <si>
    <t>15.18.</t>
  </si>
  <si>
    <t>15.19.</t>
  </si>
  <si>
    <t>Izdaci ia porez po osnovu ugovora o djelu</t>
  </si>
  <si>
    <t>Ostali putni troškovi  u inostranstvu</t>
  </si>
  <si>
    <t>Pomoć u slučaju težeg invalidnosti</t>
  </si>
  <si>
    <t>Ostali putni troškovi u zemlji</t>
  </si>
  <si>
    <t>Ostali putni troškovi u inostranstvu</t>
  </si>
  <si>
    <t>5.15.</t>
  </si>
  <si>
    <t>7.11.</t>
  </si>
  <si>
    <t>Izdaci za kompjuterski materijal</t>
  </si>
  <si>
    <t>10.6.</t>
  </si>
  <si>
    <t>10.7.</t>
  </si>
  <si>
    <t>Troškovi spora</t>
  </si>
  <si>
    <t>15.20.</t>
  </si>
  <si>
    <t>Programi za pripr.projek.i kandid. Za sredst. Iz fonda H2020</t>
  </si>
  <si>
    <t>Naknada plaće za produženi rad</t>
  </si>
  <si>
    <t>4.14.</t>
  </si>
  <si>
    <t>4.15.</t>
  </si>
  <si>
    <t>Neto stimulacija</t>
  </si>
  <si>
    <t>13.13.</t>
  </si>
  <si>
    <t>Zakup za smještaj telekomuik.opreme</t>
  </si>
  <si>
    <t>13.7.</t>
  </si>
  <si>
    <t>Ostale usluge tekućeg održavanja</t>
  </si>
  <si>
    <t>15.21.</t>
  </si>
  <si>
    <t>Usluge prevodjenja</t>
  </si>
  <si>
    <t>19.6.</t>
  </si>
  <si>
    <t>15.22.</t>
  </si>
  <si>
    <t xml:space="preserve">Protokolarni troškovi </t>
  </si>
  <si>
    <t>07011A1</t>
  </si>
  <si>
    <t>0701990</t>
  </si>
  <si>
    <t>Projekat</t>
  </si>
  <si>
    <t xml:space="preserve">Jačanje kapac. za nadzor i odgovor na avijarnu i pandemijsku influencu u BiH </t>
  </si>
  <si>
    <t>Projekat-</t>
  </si>
  <si>
    <t>Podrška pružaocima socijalnih usluga i poboljšanje kapaciteta za praćenje u BiH (EU SOCEM)</t>
  </si>
  <si>
    <t>Putovanje lična vozila u inostranstvu</t>
  </si>
  <si>
    <t>7.12.</t>
  </si>
  <si>
    <t>Usluge  prevođenja</t>
  </si>
  <si>
    <t>Softver</t>
  </si>
  <si>
    <t>Ostale kancelariske mašine</t>
  </si>
  <si>
    <t>Elektronska oprema</t>
  </si>
  <si>
    <t>Fotografska oprema</t>
  </si>
  <si>
    <t>34.5.</t>
  </si>
  <si>
    <t>34.6.</t>
  </si>
  <si>
    <t>34.7.</t>
  </si>
  <si>
    <t>34.8.</t>
  </si>
  <si>
    <t>Tekući transferi Federaciji</t>
  </si>
  <si>
    <t>Tekući transferi  Republici Srpskoj</t>
  </si>
  <si>
    <t>Autorski hohorari (bruto iznos)</t>
  </si>
  <si>
    <t>Izdaci za volonterski rad po osnovu ugovora o volonterskom radu</t>
  </si>
  <si>
    <t>Izdaci za porez po osnovu ugovora o volonterskom radu</t>
  </si>
  <si>
    <t>Doprinos po osnovu ugovora o volonterskom radu</t>
  </si>
  <si>
    <t>Ostali putarina u inostranstvu</t>
  </si>
  <si>
    <t xml:space="preserve">Nagrada za znanost </t>
  </si>
  <si>
    <t>Transfer  Općinama</t>
  </si>
  <si>
    <t>Transfer FBiH avijarna</t>
  </si>
  <si>
    <t>Transfer  RS avijarna</t>
  </si>
  <si>
    <t>Ostali gr unesko seminar</t>
  </si>
  <si>
    <t>10.8.</t>
  </si>
  <si>
    <t>Motorno ulje</t>
  </si>
  <si>
    <t>11.4.</t>
  </si>
  <si>
    <t>Usluge stručnog obrazovanja</t>
  </si>
  <si>
    <t>Izdaci za volonterski rad</t>
  </si>
  <si>
    <t>Izdaci za porez na dohodanza volonterski rad</t>
  </si>
  <si>
    <t>Doprinosi po osnovu volonterski rad</t>
  </si>
  <si>
    <t>15.23.</t>
  </si>
  <si>
    <t>15.24.</t>
  </si>
  <si>
    <t>15.25.</t>
  </si>
  <si>
    <t>Nagrada za znanost</t>
  </si>
  <si>
    <t>19.7.</t>
  </si>
  <si>
    <t>Finansiranje Koordinacijskog deska BiH za program EU Kreativna Evropa</t>
  </si>
  <si>
    <t>19.8.</t>
  </si>
  <si>
    <t>Sufinansiranju projekata nevladinih organizacija u oblasti prevencije HIV-a i tuberkoloze u BiH</t>
  </si>
  <si>
    <t>Autorski honorar (bruto iznos)</t>
  </si>
  <si>
    <t>Projekat-"Zajedničke akcije 2017.godina u oblasti zdravstva (0701A10)</t>
  </si>
  <si>
    <t>0701A10</t>
  </si>
  <si>
    <t>Tekući grantovi Zemaljski muzej BiH</t>
  </si>
  <si>
    <t>Tekući grantovi Historijski mizej u BiH</t>
  </si>
  <si>
    <t>Tekući grantovi Olimpijski muzej u Sarajevu</t>
  </si>
  <si>
    <t>19.9.</t>
  </si>
  <si>
    <t>Grant-Sredstva za učešće Bosne i Hercegovine na Venecijanskom bijenalu</t>
  </si>
  <si>
    <t>zbirna 10+30+50</t>
  </si>
  <si>
    <t>Grant neprofitnim org.protuminskog djelovanja u BiH</t>
  </si>
  <si>
    <t>Projekat- REZERVE Odluka VM.279/18</t>
  </si>
  <si>
    <t>Tekući grantovi pojedincima zaslužnim sportististima međunarodnog razreda u 2018.</t>
  </si>
  <si>
    <t>Ostali putni troškovi  u zemlji</t>
  </si>
  <si>
    <t>Troškovi sitnog inveentara</t>
  </si>
  <si>
    <t>Putovanje, lična vozila u inostranstvu</t>
  </si>
  <si>
    <t xml:space="preserve">Grantovi neprofitnim organizacijama </t>
  </si>
  <si>
    <t>grantovi vjerskim zajednicama</t>
  </si>
  <si>
    <t xml:space="preserve">Tekući grantovi </t>
  </si>
  <si>
    <t>19.10.</t>
  </si>
  <si>
    <t>19.11.</t>
  </si>
  <si>
    <t>19.12.</t>
  </si>
  <si>
    <t>19.13.</t>
  </si>
  <si>
    <t>19.14.</t>
  </si>
  <si>
    <t>19.15.</t>
  </si>
  <si>
    <t>17.</t>
  </si>
  <si>
    <t>16.1.</t>
  </si>
  <si>
    <t>16.2.</t>
  </si>
  <si>
    <t>16.3.</t>
  </si>
  <si>
    <t>18.</t>
  </si>
  <si>
    <t>16.4.</t>
  </si>
  <si>
    <t>Nagrada najboljem sportisti  2018</t>
  </si>
  <si>
    <t>Grant neprofitnim org.grant za realizaciju projekata bilateralne</t>
  </si>
  <si>
    <t>Izdaci   po osnovu ugovora o djelu</t>
  </si>
  <si>
    <t>Usluge prevođenja</t>
  </si>
  <si>
    <t>izaci za poreze na dohodak  po osnovu  ugovora o djelu</t>
  </si>
  <si>
    <t>izdaci za porez po osnovu  ugovora o djelu</t>
  </si>
  <si>
    <t xml:space="preserve">Projekat-UNESKO Nauka </t>
  </si>
  <si>
    <t>0701A80</t>
  </si>
  <si>
    <t>Projekat- Zajedničke akcije u oblasti zdravstva SHARP 2018</t>
  </si>
  <si>
    <t>0701A60</t>
  </si>
  <si>
    <t xml:space="preserve">Grant neprof.org.ya realizaciju pr.bilateralne saradnje </t>
  </si>
  <si>
    <t>Grantovi neprofitnim organizacijama</t>
  </si>
  <si>
    <t>Rekreacioni naterijal</t>
  </si>
  <si>
    <t>11.5.</t>
  </si>
  <si>
    <t xml:space="preserve">Benzin </t>
  </si>
  <si>
    <t>Grantovi vjerskim zajednicama</t>
  </si>
  <si>
    <t xml:space="preserve">Ostale stručne usluge </t>
  </si>
  <si>
    <t>Laboratorijske usluge</t>
  </si>
  <si>
    <t>15.76.</t>
  </si>
  <si>
    <t>Tekući grantovi vjerskim zajednicama</t>
  </si>
  <si>
    <t>Odluka VM 47/19</t>
  </si>
  <si>
    <t>Odluka VM  110/19</t>
  </si>
  <si>
    <t>Odluka VM  146/19</t>
  </si>
  <si>
    <t>19.16.</t>
  </si>
  <si>
    <t>Odluka VM 178/19</t>
  </si>
  <si>
    <t>Kapitalni transferi drugim nivoima vlasti          (Odluka 110/19)</t>
  </si>
  <si>
    <t>Rekreacioni materijal</t>
  </si>
  <si>
    <t>Benzin</t>
  </si>
  <si>
    <t>18.1.</t>
  </si>
  <si>
    <t>18.2.</t>
  </si>
  <si>
    <t>Tekući grantovi pojedincima iz rezerve</t>
  </si>
  <si>
    <t>0701A90</t>
  </si>
  <si>
    <t>Odluka VM  279/18</t>
  </si>
  <si>
    <t>Izdaci za hadverske i softverske usluge</t>
  </si>
  <si>
    <t>Izdaci za hardverski i softverske usluge</t>
  </si>
  <si>
    <t>15.26.</t>
  </si>
  <si>
    <t>10.9.</t>
  </si>
  <si>
    <t>Materijal za čišćenje</t>
  </si>
  <si>
    <t>Softvero</t>
  </si>
  <si>
    <t>35.1</t>
  </si>
  <si>
    <t>Laboratorijski materijal</t>
  </si>
  <si>
    <t>Izdaci za hardverske i softverske usluge</t>
  </si>
  <si>
    <t>0701B40</t>
  </si>
  <si>
    <t>Projekat: Finansiranje troškova iz ugovornih aranžmana za nabavku zdravstvenih protiv mjera protiv COVIDA 19</t>
  </si>
  <si>
    <t>0701260</t>
  </si>
  <si>
    <t>Projekat: EAC 2020-Evropska sedmica sporta</t>
  </si>
  <si>
    <t>Projekt Evropska akcija o partnerstvu za cjelovite  žitarice</t>
  </si>
  <si>
    <t xml:space="preserve">Transfer  gradovima </t>
  </si>
  <si>
    <t>Materijal za dekoraciju službenih prostorija</t>
  </si>
  <si>
    <t>Mašine,uređaji i alati instalacije</t>
  </si>
  <si>
    <t xml:space="preserve">                 Period izvještavanja: od  01.01.2021. do 30.06.2021.</t>
  </si>
  <si>
    <t>0701B60</t>
  </si>
  <si>
    <t>Projekat-Donacija JADECARE</t>
  </si>
  <si>
    <t>0701B50</t>
  </si>
  <si>
    <t>Projekt-Donacija ISS Italijanski nacionalni institut</t>
  </si>
  <si>
    <t>0701B70</t>
  </si>
  <si>
    <t>0701B80</t>
  </si>
  <si>
    <t>0701B90</t>
  </si>
  <si>
    <t>0701C10</t>
  </si>
  <si>
    <t>Projekt- Best Re Map</t>
  </si>
  <si>
    <t xml:space="preserve">Projekt- Podrška UNICEF- jačanje ljudskih resursa zdravstva </t>
  </si>
  <si>
    <t xml:space="preserve">Projekat-Podrška odgovoru na COVID-19 u BiH nabavka vakcina i materijala </t>
  </si>
  <si>
    <t>0701270</t>
  </si>
  <si>
    <t>Izdaci za pasoške knjižice</t>
  </si>
  <si>
    <t>10.10.</t>
  </si>
  <si>
    <t>Projekat- Region.centar mentalno zdr.JIE</t>
  </si>
  <si>
    <t xml:space="preserve">Projekat- WHO projekat podrške MCP BiH </t>
  </si>
  <si>
    <t>Tekući transferi  Brčkom Distriktu</t>
  </si>
  <si>
    <t>Izdaci za prorez na dohodak na osnovu ugovora o djelu</t>
  </si>
  <si>
    <t>Lijekovi</t>
  </si>
  <si>
    <t>Transferi Federaciji</t>
  </si>
  <si>
    <t>Transferu Repblici Srpskoj</t>
  </si>
  <si>
    <t>Transferi Brčkom Distrriktu</t>
  </si>
  <si>
    <t>17.1.</t>
  </si>
  <si>
    <t>17.2.</t>
  </si>
  <si>
    <t>17.3.</t>
  </si>
  <si>
    <t>Izdaci za prorez na dohodak po osnovu ugovora o radu</t>
  </si>
  <si>
    <t>izdaci za ostali administrativni materijal</t>
  </si>
  <si>
    <t>10.11.</t>
  </si>
  <si>
    <t>Tekući grantovi pojedincima vrhunski sportista međun.razreda</t>
  </si>
  <si>
    <t xml:space="preserve"> </t>
  </si>
  <si>
    <t>Transferi drugim nivoima vlasti</t>
  </si>
  <si>
    <t xml:space="preserve">                 Period izvještavanja: od  01.01.2021. do 31.12.2021.</t>
  </si>
  <si>
    <t xml:space="preserve">       Period izvještavanja: od  01.01.2021. do 31.12.2021.</t>
  </si>
  <si>
    <t>0701280</t>
  </si>
  <si>
    <t>Projekt  ERASMUS Youth Wiki BA.</t>
  </si>
  <si>
    <t>15.27.</t>
  </si>
  <si>
    <t>Usluge medija</t>
  </si>
  <si>
    <t>Komisija za UNESCO</t>
  </si>
  <si>
    <t>Projekat-UNESCO Seminar (0701670)</t>
  </si>
  <si>
    <t xml:space="preserve">Projekat-UNESCO STEĆAK </t>
  </si>
  <si>
    <t>Projekat: EU za zdravlje (EU4HEALTH)</t>
  </si>
  <si>
    <t xml:space="preserve">                 Period izvještavanja: od  01.01.2022. do 31.12.2022.</t>
  </si>
  <si>
    <t>Jednokratna novčana pomoć</t>
  </si>
  <si>
    <t>5.16.</t>
  </si>
  <si>
    <t>0701310</t>
  </si>
  <si>
    <t xml:space="preserve">Projekat EPICONCEPT </t>
  </si>
  <si>
    <t>REZERVA: Odluka Vjeća BiH broj 94/22  15.08.22.god</t>
  </si>
  <si>
    <t>0701940</t>
  </si>
  <si>
    <t>Troškovi vještačenja,svjedoka i sudija porotnika</t>
  </si>
  <si>
    <t>15.28.</t>
  </si>
  <si>
    <t>Izdaci za poreze na dohodak po osnovu ugovora o djelu</t>
  </si>
  <si>
    <t>Troškovi dnevnica u zemlji</t>
  </si>
  <si>
    <t>Putovanje ,lična vozila u inostranstvu</t>
  </si>
  <si>
    <t>Transferi Republici Srpskoj</t>
  </si>
  <si>
    <t>17.4.</t>
  </si>
  <si>
    <t>Transferi gradovima</t>
  </si>
  <si>
    <t>Izdaci za prorez na dohodak po osnovu ugovora o djelu</t>
  </si>
  <si>
    <t>Transferi Brčko Distriktu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</si>
</sst>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K_M_-;\-* #,##0.00\ _K_M_-;_-* &quot;-&quot;??\ _K_M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#,##0.00&quot;       &quot;;\-#,##0.00&quot;       &quot;;&quot; -&quot;#&quot;       &quot;;@\ "/>
  </numFmts>
  <fonts count="44" x14ac:knownFonts="1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8"/>
      <name val="Verdana"/>
      <family val="2"/>
      <charset val="238"/>
    </font>
    <font>
      <sz val="8"/>
      <name val="Arial"/>
      <family val="2"/>
    </font>
    <font>
      <b/>
      <sz val="9"/>
      <color indexed="5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1"/>
      <name val="Helvetica"/>
      <family val="2"/>
      <charset val="238"/>
    </font>
    <font>
      <sz val="11"/>
      <color theme="1"/>
      <name val="Helvetica"/>
      <family val="2"/>
    </font>
    <font>
      <sz val="9"/>
      <color rgb="FFFF0000"/>
      <name val="Arial CE"/>
      <charset val="238"/>
    </font>
    <font>
      <b/>
      <sz val="9"/>
      <color theme="0" tint="-0.499984740745262"/>
      <name val="Arial CE"/>
      <family val="2"/>
      <charset val="238"/>
    </font>
    <font>
      <b/>
      <sz val="9"/>
      <color rgb="FFFF000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</font>
    <font>
      <b/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 applyNumberFormat="0" applyFill="0" applyBorder="0" applyProtection="0">
      <alignment vertical="top" wrapText="1"/>
    </xf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6" fillId="0" borderId="0"/>
    <xf numFmtId="0" fontId="1" fillId="0" borderId="0" applyNumberFormat="0" applyFill="0" applyBorder="0" applyProtection="0">
      <alignment vertical="top" wrapText="1"/>
    </xf>
    <xf numFmtId="0" fontId="17" fillId="0" borderId="0"/>
    <xf numFmtId="0" fontId="4" fillId="0" borderId="0">
      <alignment horizontal="centerContinuous" vertical="justify"/>
    </xf>
    <xf numFmtId="0" fontId="17" fillId="0" borderId="0"/>
    <xf numFmtId="0" fontId="17" fillId="0" borderId="0">
      <alignment horizontal="centerContinuous" vertical="justify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40">
    <xf numFmtId="0" fontId="0" fillId="0" borderId="0" xfId="0" applyFont="1" applyAlignment="1">
      <alignment vertical="top" wrapText="1"/>
    </xf>
    <xf numFmtId="0" fontId="2" fillId="0" borderId="0" xfId="22" applyNumberFormat="1" applyFont="1" applyBorder="1" applyAlignment="1"/>
    <xf numFmtId="0" fontId="2" fillId="0" borderId="0" xfId="22" applyNumberFormat="1" applyFont="1" applyBorder="1" applyAlignment="1">
      <alignment horizontal="center"/>
    </xf>
    <xf numFmtId="0" fontId="17" fillId="0" borderId="0" xfId="28"/>
    <xf numFmtId="0" fontId="17" fillId="0" borderId="0" xfId="28" applyBorder="1"/>
    <xf numFmtId="0" fontId="5" fillId="0" borderId="0" xfId="28" applyFont="1" applyBorder="1" applyAlignment="1">
      <alignment horizontal="center" wrapText="1"/>
    </xf>
    <xf numFmtId="0" fontId="5" fillId="0" borderId="0" xfId="28" applyFont="1" applyBorder="1" applyAlignment="1"/>
    <xf numFmtId="0" fontId="5" fillId="0" borderId="0" xfId="28" applyFont="1" applyBorder="1" applyAlignment="1">
      <alignment wrapText="1"/>
    </xf>
    <xf numFmtId="167" fontId="20" fillId="0" borderId="1" xfId="28" applyNumberFormat="1" applyFont="1" applyBorder="1" applyAlignment="1">
      <alignment horizontal="center"/>
    </xf>
    <xf numFmtId="167" fontId="20" fillId="0" borderId="2" xfId="28" applyNumberFormat="1" applyFont="1" applyBorder="1" applyAlignment="1">
      <alignment horizontal="center"/>
    </xf>
    <xf numFmtId="3" fontId="6" fillId="2" borderId="1" xfId="28" applyNumberFormat="1" applyFont="1" applyFill="1" applyBorder="1" applyAlignment="1">
      <alignment horizontal="right"/>
    </xf>
    <xf numFmtId="0" fontId="9" fillId="2" borderId="1" xfId="28" applyFont="1" applyFill="1" applyBorder="1"/>
    <xf numFmtId="0" fontId="7" fillId="2" borderId="1" xfId="28" applyFont="1" applyFill="1" applyBorder="1" applyAlignment="1">
      <alignment wrapText="1"/>
    </xf>
    <xf numFmtId="0" fontId="8" fillId="0" borderId="1" xfId="28" applyFont="1" applyBorder="1" applyAlignment="1">
      <alignment horizontal="center" vertical="center"/>
    </xf>
    <xf numFmtId="3" fontId="17" fillId="0" borderId="1" xfId="28" applyNumberFormat="1" applyBorder="1" applyAlignment="1">
      <alignment horizontal="right"/>
    </xf>
    <xf numFmtId="3" fontId="6" fillId="0" borderId="1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 wrapText="1"/>
    </xf>
    <xf numFmtId="0" fontId="8" fillId="0" borderId="1" xfId="28" applyFont="1" applyBorder="1" applyAlignment="1">
      <alignment horizontal="center" vertical="center" wrapText="1"/>
    </xf>
    <xf numFmtId="0" fontId="6" fillId="0" borderId="1" xfId="28" applyFont="1" applyBorder="1" applyAlignment="1">
      <alignment vertical="center" wrapText="1"/>
    </xf>
    <xf numFmtId="167" fontId="20" fillId="2" borderId="1" xfId="28" applyNumberFormat="1" applyFont="1" applyFill="1" applyBorder="1" applyAlignment="1">
      <alignment horizontal="center"/>
    </xf>
    <xf numFmtId="167" fontId="20" fillId="2" borderId="2" xfId="28" applyNumberFormat="1" applyFont="1" applyFill="1" applyBorder="1" applyAlignment="1">
      <alignment horizontal="center"/>
    </xf>
    <xf numFmtId="3" fontId="9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/>
    </xf>
    <xf numFmtId="0" fontId="12" fillId="0" borderId="1" xfId="28" applyFont="1" applyBorder="1" applyAlignment="1">
      <alignment horizontal="justify" wrapText="1"/>
    </xf>
    <xf numFmtId="0" fontId="11" fillId="2" borderId="1" xfId="28" applyFont="1" applyFill="1" applyBorder="1" applyAlignment="1">
      <alignment horizontal="justify" wrapText="1"/>
    </xf>
    <xf numFmtId="0" fontId="10" fillId="0" borderId="1" xfId="28" applyFont="1" applyBorder="1" applyAlignment="1">
      <alignment horizontal="justify" wrapText="1"/>
    </xf>
    <xf numFmtId="3" fontId="17" fillId="0" borderId="2" xfId="28" applyNumberFormat="1" applyBorder="1" applyAlignment="1">
      <alignment horizontal="right"/>
    </xf>
    <xf numFmtId="3" fontId="7" fillId="0" borderId="3" xfId="28" applyNumberFormat="1" applyFont="1" applyBorder="1" applyAlignment="1">
      <alignment horizontal="right"/>
    </xf>
    <xf numFmtId="0" fontId="6" fillId="0" borderId="1" xfId="28" applyFont="1" applyBorder="1" applyAlignment="1">
      <alignment horizontal="center" vertical="center"/>
    </xf>
    <xf numFmtId="3" fontId="7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/>
    </xf>
    <xf numFmtId="0" fontId="7" fillId="0" borderId="1" xfId="28" applyFont="1" applyBorder="1" applyAlignment="1">
      <alignment wrapText="1"/>
    </xf>
    <xf numFmtId="0" fontId="6" fillId="0" borderId="1" xfId="28" applyFont="1" applyBorder="1" applyAlignment="1">
      <alignment wrapText="1"/>
    </xf>
    <xf numFmtId="3" fontId="9" fillId="0" borderId="1" xfId="28" applyNumberFormat="1" applyFont="1" applyBorder="1" applyAlignment="1">
      <alignment horizontal="right" vertical="justify"/>
    </xf>
    <xf numFmtId="0" fontId="6" fillId="0" borderId="1" xfId="28" applyFont="1" applyBorder="1" applyAlignment="1">
      <alignment horizontal="left" wrapText="1"/>
    </xf>
    <xf numFmtId="3" fontId="7" fillId="2" borderId="3" xfId="28" applyNumberFormat="1" applyFont="1" applyFill="1" applyBorder="1" applyAlignment="1">
      <alignment horizontal="right"/>
    </xf>
    <xf numFmtId="3" fontId="7" fillId="2" borderId="1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 vertical="justify"/>
    </xf>
    <xf numFmtId="3" fontId="20" fillId="0" borderId="2" xfId="28" applyNumberFormat="1" applyFont="1" applyBorder="1" applyAlignment="1">
      <alignment horizontal="right"/>
    </xf>
    <xf numFmtId="3" fontId="20" fillId="2" borderId="1" xfId="28" applyNumberFormat="1" applyFont="1" applyFill="1" applyBorder="1" applyAlignment="1">
      <alignment horizontal="right"/>
    </xf>
    <xf numFmtId="0" fontId="7" fillId="2" borderId="1" xfId="28" applyFont="1" applyFill="1" applyBorder="1" applyAlignment="1">
      <alignment horizontal="center" vertical="center" wrapText="1"/>
    </xf>
    <xf numFmtId="0" fontId="7" fillId="2" borderId="1" xfId="28" applyFont="1" applyFill="1" applyBorder="1" applyAlignment="1">
      <alignment horizontal="left" vertical="center" wrapText="1"/>
    </xf>
    <xf numFmtId="0" fontId="16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"/>
    </xf>
    <xf numFmtId="0" fontId="7" fillId="0" borderId="1" xfId="28" applyFont="1" applyBorder="1" applyAlignment="1">
      <alignment horizontal="centerContinuous" vertical="center" wrapText="1"/>
    </xf>
    <xf numFmtId="0" fontId="14" fillId="0" borderId="1" xfId="28" applyFont="1" applyBorder="1" applyAlignment="1">
      <alignment horizontal="center" vertical="center" wrapText="1"/>
    </xf>
    <xf numFmtId="0" fontId="14" fillId="0" borderId="1" xfId="28" applyFont="1" applyBorder="1" applyAlignment="1">
      <alignment horizontal="centerContinuous" vertical="center" wrapText="1"/>
    </xf>
    <xf numFmtId="0" fontId="15" fillId="0" borderId="0" xfId="28" applyFont="1"/>
    <xf numFmtId="0" fontId="15" fillId="0" borderId="0" xfId="28" applyFont="1" applyAlignment="1">
      <alignment horizontal="right" wrapText="1"/>
    </xf>
    <xf numFmtId="0" fontId="15" fillId="0" borderId="0" xfId="28" applyFont="1" applyAlignment="1">
      <alignment wrapText="1"/>
    </xf>
    <xf numFmtId="0" fontId="15" fillId="0" borderId="0" xfId="28" applyFont="1" applyAlignment="1">
      <alignment horizontal="center"/>
    </xf>
    <xf numFmtId="0" fontId="15" fillId="0" borderId="0" xfId="28" applyFont="1" applyBorder="1"/>
    <xf numFmtId="0" fontId="17" fillId="0" borderId="0" xfId="28" applyFont="1"/>
    <xf numFmtId="0" fontId="20" fillId="0" borderId="0" xfId="28" applyFont="1" applyAlignment="1">
      <alignment horizontal="center"/>
    </xf>
    <xf numFmtId="0" fontId="21" fillId="0" borderId="0" xfId="28" applyFont="1"/>
    <xf numFmtId="0" fontId="14" fillId="0" borderId="4" xfId="28" applyFont="1" applyBorder="1" applyAlignment="1">
      <alignment horizontal="center" vertical="center" wrapText="1"/>
    </xf>
    <xf numFmtId="0" fontId="9" fillId="0" borderId="4" xfId="28" applyFont="1" applyBorder="1" applyAlignment="1">
      <alignment horizontal="center" vertical="justify"/>
    </xf>
    <xf numFmtId="3" fontId="7" fillId="2" borderId="4" xfId="28" applyNumberFormat="1" applyFont="1" applyFill="1" applyBorder="1" applyAlignment="1">
      <alignment horizontal="right"/>
    </xf>
    <xf numFmtId="3" fontId="9" fillId="0" borderId="3" xfId="28" applyNumberFormat="1" applyFont="1" applyBorder="1" applyAlignment="1">
      <alignment horizontal="right"/>
    </xf>
    <xf numFmtId="3" fontId="6" fillId="0" borderId="3" xfId="28" applyNumberFormat="1" applyFont="1" applyBorder="1" applyAlignment="1">
      <alignment horizontal="right"/>
    </xf>
    <xf numFmtId="3" fontId="20" fillId="0" borderId="3" xfId="28" applyNumberFormat="1" applyFont="1" applyBorder="1" applyAlignment="1">
      <alignment horizontal="right"/>
    </xf>
    <xf numFmtId="3" fontId="7" fillId="0" borderId="4" xfId="28" applyNumberFormat="1" applyFont="1" applyBorder="1" applyAlignment="1">
      <alignment horizontal="right"/>
    </xf>
    <xf numFmtId="3" fontId="9" fillId="0" borderId="4" xfId="28" applyNumberFormat="1" applyFont="1" applyBorder="1" applyAlignment="1">
      <alignment horizontal="right" vertical="justify"/>
    </xf>
    <xf numFmtId="3" fontId="6" fillId="0" borderId="4" xfId="28" applyNumberFormat="1" applyFont="1" applyBorder="1" applyAlignment="1">
      <alignment horizontal="right"/>
    </xf>
    <xf numFmtId="3" fontId="9" fillId="2" borderId="4" xfId="28" applyNumberFormat="1" applyFont="1" applyFill="1" applyBorder="1" applyAlignment="1">
      <alignment horizontal="right"/>
    </xf>
    <xf numFmtId="3" fontId="9" fillId="0" borderId="1" xfId="28" applyNumberFormat="1" applyFont="1" applyBorder="1" applyAlignment="1">
      <alignment horizontal="right"/>
    </xf>
    <xf numFmtId="3" fontId="20" fillId="0" borderId="1" xfId="28" applyNumberFormat="1" applyFont="1" applyBorder="1" applyAlignment="1">
      <alignment horizontal="right"/>
    </xf>
    <xf numFmtId="0" fontId="7" fillId="0" borderId="1" xfId="28" applyFont="1" applyBorder="1" applyAlignment="1">
      <alignment horizontal="center" vertical="center" wrapText="1"/>
    </xf>
    <xf numFmtId="0" fontId="17" fillId="0" borderId="0" xfId="28" applyFont="1" applyAlignment="1">
      <alignment horizontal="centerContinuous"/>
    </xf>
    <xf numFmtId="0" fontId="17" fillId="0" borderId="0" xfId="28" applyFont="1" applyAlignment="1"/>
    <xf numFmtId="0" fontId="17" fillId="0" borderId="0" xfId="28" applyFont="1" applyBorder="1" applyAlignment="1"/>
    <xf numFmtId="0" fontId="20" fillId="0" borderId="0" xfId="28" applyFont="1" applyBorder="1" applyAlignment="1">
      <alignment horizontal="center" vertical="top"/>
    </xf>
    <xf numFmtId="0" fontId="20" fillId="0" borderId="0" xfId="28" applyFont="1" applyAlignment="1">
      <alignment horizontal="center" vertical="top"/>
    </xf>
    <xf numFmtId="0" fontId="20" fillId="0" borderId="0" xfId="28" applyFont="1" applyBorder="1" applyAlignment="1">
      <alignment horizontal="left"/>
    </xf>
    <xf numFmtId="0" fontId="17" fillId="0" borderId="0" xfId="28" applyFont="1" applyAlignment="1">
      <alignment horizontal="center"/>
    </xf>
    <xf numFmtId="0" fontId="19" fillId="0" borderId="0" xfId="28" applyFont="1" applyBorder="1" applyAlignment="1">
      <alignment horizontal="centerContinuous"/>
    </xf>
    <xf numFmtId="0" fontId="20" fillId="0" borderId="0" xfId="28" applyFont="1" applyBorder="1" applyAlignment="1">
      <alignment horizontal="center"/>
    </xf>
    <xf numFmtId="0" fontId="17" fillId="0" borderId="0" xfId="28" applyFont="1" applyBorder="1" applyAlignment="1">
      <alignment vertical="top"/>
    </xf>
    <xf numFmtId="0" fontId="20" fillId="0" borderId="0" xfId="28" applyFont="1" applyBorder="1" applyAlignment="1">
      <alignment horizontal="left" wrapText="1"/>
    </xf>
    <xf numFmtId="0" fontId="23" fillId="0" borderId="0" xfId="28" applyFont="1" applyBorder="1" applyAlignment="1">
      <alignment horizontal="left"/>
    </xf>
    <xf numFmtId="0" fontId="20" fillId="0" borderId="0" xfId="28" applyFont="1" applyBorder="1" applyAlignment="1">
      <alignment horizontal="left" vertical="top"/>
    </xf>
    <xf numFmtId="0" fontId="18" fillId="0" borderId="0" xfId="28" applyFont="1"/>
    <xf numFmtId="0" fontId="18" fillId="0" borderId="0" xfId="28" applyFont="1" applyBorder="1"/>
    <xf numFmtId="0" fontId="26" fillId="0" borderId="0" xfId="28" applyFont="1"/>
    <xf numFmtId="0" fontId="18" fillId="0" borderId="0" xfId="28" applyFont="1" applyBorder="1" applyAlignment="1">
      <alignment horizontal="left"/>
    </xf>
    <xf numFmtId="0" fontId="25" fillId="0" borderId="1" xfId="24" applyFont="1" applyBorder="1" applyAlignment="1"/>
    <xf numFmtId="0" fontId="18" fillId="0" borderId="0" xfId="28" applyFont="1" applyAlignment="1">
      <alignment horizontal="center" wrapText="1"/>
    </xf>
    <xf numFmtId="0" fontId="25" fillId="0" borderId="0" xfId="28" applyFont="1" applyAlignment="1">
      <alignment wrapText="1"/>
    </xf>
    <xf numFmtId="0" fontId="25" fillId="0" borderId="0" xfId="28" applyFont="1" applyAlignment="1">
      <alignment horizontal="left"/>
    </xf>
    <xf numFmtId="0" fontId="25" fillId="0" borderId="0" xfId="28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17" fillId="0" borderId="3" xfId="28" applyNumberFormat="1" applyBorder="1" applyAlignment="1">
      <alignment horizontal="right"/>
    </xf>
    <xf numFmtId="0" fontId="6" fillId="0" borderId="1" xfId="28" applyFont="1" applyFill="1" applyBorder="1" applyAlignment="1">
      <alignment wrapText="1"/>
    </xf>
    <xf numFmtId="0" fontId="10" fillId="0" borderId="1" xfId="28" applyFont="1" applyFill="1" applyBorder="1" applyAlignment="1">
      <alignment horizontal="justify" wrapText="1"/>
    </xf>
    <xf numFmtId="0" fontId="6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wrapText="1"/>
    </xf>
    <xf numFmtId="0" fontId="7" fillId="0" borderId="1" xfId="28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vertical="center" wrapText="1"/>
    </xf>
    <xf numFmtId="0" fontId="12" fillId="0" borderId="1" xfId="28" applyFont="1" applyFill="1" applyBorder="1" applyAlignment="1">
      <alignment horizontal="justify" wrapText="1"/>
    </xf>
    <xf numFmtId="0" fontId="24" fillId="0" borderId="0" xfId="22" applyFont="1" applyBorder="1" applyAlignment="1">
      <alignment horizontal="right"/>
    </xf>
    <xf numFmtId="0" fontId="29" fillId="0" borderId="0" xfId="28" applyFont="1"/>
    <xf numFmtId="0" fontId="10" fillId="0" borderId="1" xfId="28" applyFont="1" applyBorder="1" applyAlignment="1">
      <alignment horizontal="left" wrapText="1"/>
    </xf>
    <xf numFmtId="0" fontId="25" fillId="0" borderId="0" xfId="28" applyFont="1" applyBorder="1"/>
    <xf numFmtId="0" fontId="25" fillId="0" borderId="0" xfId="28" applyFont="1" applyAlignment="1">
      <alignment horizontal="left" wrapText="1"/>
    </xf>
    <xf numFmtId="0" fontId="20" fillId="0" borderId="0" xfId="28" applyFont="1" applyAlignment="1">
      <alignment horizontal="left" wrapText="1"/>
    </xf>
    <xf numFmtId="49" fontId="18" fillId="0" borderId="0" xfId="28" applyNumberFormat="1" applyFont="1" applyBorder="1"/>
    <xf numFmtId="3" fontId="18" fillId="0" borderId="0" xfId="28" applyNumberFormat="1" applyFont="1" applyBorder="1" applyAlignment="1">
      <alignment horizontal="left"/>
    </xf>
    <xf numFmtId="0" fontId="30" fillId="0" borderId="0" xfId="28" applyFont="1" applyAlignment="1">
      <alignment horizontal="left"/>
    </xf>
    <xf numFmtId="0" fontId="18" fillId="0" borderId="0" xfId="28" applyFont="1" applyAlignment="1">
      <alignment horizontal="left"/>
    </xf>
    <xf numFmtId="49" fontId="18" fillId="0" borderId="0" xfId="28" applyNumberFormat="1" applyFont="1" applyBorder="1" applyAlignment="1">
      <alignment horizontal="left"/>
    </xf>
    <xf numFmtId="49" fontId="30" fillId="0" borderId="0" xfId="28" applyNumberFormat="1" applyFont="1" applyAlignment="1">
      <alignment horizontal="left"/>
    </xf>
    <xf numFmtId="49" fontId="18" fillId="0" borderId="0" xfId="28" applyNumberFormat="1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25" fillId="0" borderId="0" xfId="28" applyFont="1" applyAlignment="1" applyProtection="1">
      <alignment wrapText="1"/>
      <protection locked="0"/>
    </xf>
    <xf numFmtId="0" fontId="4" fillId="0" borderId="0" xfId="28" applyFont="1" applyAlignment="1" applyProtection="1">
      <alignment horizontal="centerContinuous"/>
      <protection locked="0"/>
    </xf>
    <xf numFmtId="0" fontId="4" fillId="0" borderId="0" xfId="28" applyFont="1" applyAlignment="1" applyProtection="1">
      <protection locked="0"/>
    </xf>
    <xf numFmtId="0" fontId="4" fillId="0" borderId="0" xfId="28" applyFont="1" applyBorder="1" applyAlignment="1" applyProtection="1">
      <protection locked="0"/>
    </xf>
    <xf numFmtId="0" fontId="25" fillId="0" borderId="1" xfId="24" applyFont="1" applyBorder="1" applyAlignment="1" applyProtection="1">
      <protection locked="0"/>
    </xf>
    <xf numFmtId="0" fontId="25" fillId="0" borderId="0" xfId="28" applyFont="1" applyAlignment="1" applyProtection="1">
      <alignment horizontal="left"/>
      <protection locked="0"/>
    </xf>
    <xf numFmtId="0" fontId="18" fillId="0" borderId="0" xfId="28" applyFont="1" applyProtection="1">
      <protection locked="0"/>
    </xf>
    <xf numFmtId="0" fontId="31" fillId="0" borderId="0" xfId="0" applyNumberFormat="1" applyFont="1" applyBorder="1" applyAlignment="1" applyProtection="1">
      <protection locked="0"/>
    </xf>
    <xf numFmtId="49" fontId="31" fillId="0" borderId="0" xfId="0" applyNumberFormat="1" applyFont="1" applyBorder="1" applyAlignment="1" applyProtection="1">
      <protection locked="0"/>
    </xf>
    <xf numFmtId="0" fontId="18" fillId="0" borderId="0" xfId="28" applyFont="1" applyBorder="1" applyProtection="1">
      <protection locked="0"/>
    </xf>
    <xf numFmtId="1" fontId="31" fillId="0" borderId="0" xfId="0" applyNumberFormat="1" applyFont="1" applyBorder="1" applyAlignment="1" applyProtection="1">
      <protection locked="0"/>
    </xf>
    <xf numFmtId="1" fontId="32" fillId="0" borderId="0" xfId="0" applyNumberFormat="1" applyFont="1" applyBorder="1" applyAlignment="1" applyProtection="1">
      <protection locked="0"/>
    </xf>
    <xf numFmtId="0" fontId="25" fillId="0" borderId="0" xfId="28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0" fontId="4" fillId="0" borderId="0" xfId="28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protection locked="0"/>
    </xf>
    <xf numFmtId="0" fontId="20" fillId="0" borderId="0" xfId="28" applyFont="1" applyAlignment="1" applyProtection="1">
      <alignment horizontal="center"/>
      <protection locked="0"/>
    </xf>
    <xf numFmtId="0" fontId="19" fillId="0" borderId="0" xfId="28" applyFont="1" applyBorder="1" applyAlignment="1" applyProtection="1">
      <alignment horizontal="centerContinuous"/>
      <protection locked="0"/>
    </xf>
    <xf numFmtId="0" fontId="18" fillId="0" borderId="0" xfId="28" applyFont="1" applyBorder="1" applyAlignment="1" applyProtection="1">
      <alignment horizontal="left"/>
      <protection locked="0"/>
    </xf>
    <xf numFmtId="0" fontId="20" fillId="0" borderId="0" xfId="28" applyFont="1" applyBorder="1" applyAlignment="1" applyProtection="1">
      <alignment horizontal="center"/>
      <protection locked="0"/>
    </xf>
    <xf numFmtId="49" fontId="31" fillId="0" borderId="0" xfId="0" applyNumberFormat="1" applyFont="1" applyBorder="1" applyAlignment="1" applyProtection="1">
      <alignment horizontal="left"/>
      <protection locked="0"/>
    </xf>
    <xf numFmtId="0" fontId="26" fillId="0" borderId="0" xfId="28" applyFont="1" applyProtection="1">
      <protection locked="0"/>
    </xf>
    <xf numFmtId="0" fontId="33" fillId="0" borderId="0" xfId="0" applyNumberFormat="1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8" fillId="0" borderId="0" xfId="28" applyFont="1" applyAlignment="1" applyProtection="1">
      <alignment horizontal="center" wrapText="1"/>
      <protection locked="0"/>
    </xf>
    <xf numFmtId="0" fontId="15" fillId="0" borderId="0" xfId="28" applyFont="1" applyBorder="1" applyProtection="1">
      <protection locked="0"/>
    </xf>
    <xf numFmtId="0" fontId="20" fillId="0" borderId="0" xfId="28" applyFont="1" applyBorder="1" applyAlignment="1" applyProtection="1">
      <alignment horizontal="left"/>
      <protection locked="0"/>
    </xf>
    <xf numFmtId="0" fontId="23" fillId="0" borderId="0" xfId="28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protection locked="0"/>
    </xf>
    <xf numFmtId="0" fontId="20" fillId="0" borderId="0" xfId="28" applyFont="1" applyBorder="1" applyAlignment="1" applyProtection="1">
      <alignment horizontal="left" wrapText="1"/>
      <protection locked="0"/>
    </xf>
    <xf numFmtId="0" fontId="15" fillId="0" borderId="0" xfId="28" applyFont="1" applyProtection="1">
      <protection locked="0"/>
    </xf>
    <xf numFmtId="0" fontId="20" fillId="0" borderId="0" xfId="28" applyFont="1" applyBorder="1" applyAlignment="1" applyProtection="1">
      <alignment horizontal="center" vertical="top"/>
      <protection locked="0"/>
    </xf>
    <xf numFmtId="0" fontId="4" fillId="0" borderId="0" xfId="28" applyFont="1" applyBorder="1" applyAlignment="1" applyProtection="1">
      <alignment vertical="top"/>
      <protection locked="0"/>
    </xf>
    <xf numFmtId="0" fontId="20" fillId="0" borderId="0" xfId="28" applyFont="1" applyBorder="1" applyAlignment="1" applyProtection="1">
      <alignment horizontal="left" vertical="top"/>
      <protection locked="0"/>
    </xf>
    <xf numFmtId="0" fontId="9" fillId="0" borderId="1" xfId="28" applyFont="1" applyBorder="1" applyAlignment="1">
      <alignment wrapText="1"/>
    </xf>
    <xf numFmtId="0" fontId="9" fillId="0" borderId="1" xfId="28" applyFont="1" applyBorder="1" applyAlignment="1">
      <alignment horizontal="center" vertical="center" wrapText="1"/>
    </xf>
    <xf numFmtId="0" fontId="9" fillId="0" borderId="1" xfId="28" applyFont="1" applyFill="1" applyBorder="1" applyAlignment="1">
      <alignment wrapText="1"/>
    </xf>
    <xf numFmtId="0" fontId="9" fillId="0" borderId="1" xfId="28" applyFont="1" applyBorder="1" applyAlignment="1">
      <alignment horizontal="center" vertical="center"/>
    </xf>
    <xf numFmtId="0" fontId="8" fillId="0" borderId="1" xfId="28" applyFont="1" applyFill="1" applyBorder="1" applyAlignment="1">
      <alignment wrapText="1"/>
    </xf>
    <xf numFmtId="3" fontId="8" fillId="0" borderId="1" xfId="28" applyNumberFormat="1" applyFont="1" applyBorder="1" applyAlignment="1">
      <alignment horizontal="right" vertical="justify"/>
    </xf>
    <xf numFmtId="3" fontId="4" fillId="0" borderId="2" xfId="28" applyNumberFormat="1" applyFont="1" applyBorder="1" applyAlignment="1">
      <alignment horizontal="right"/>
    </xf>
    <xf numFmtId="0" fontId="34" fillId="0" borderId="1" xfId="28" applyFont="1" applyBorder="1" applyAlignment="1">
      <alignment horizontal="justify" wrapText="1"/>
    </xf>
    <xf numFmtId="3" fontId="8" fillId="0" borderId="1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/>
    </xf>
    <xf numFmtId="3" fontId="8" fillId="0" borderId="2" xfId="28" applyNumberFormat="1" applyFont="1" applyBorder="1" applyAlignment="1">
      <alignment horizontal="right"/>
    </xf>
    <xf numFmtId="3" fontId="8" fillId="0" borderId="3" xfId="28" applyNumberFormat="1" applyFont="1" applyBorder="1" applyAlignment="1">
      <alignment horizontal="right" vertical="justify"/>
    </xf>
    <xf numFmtId="16" fontId="8" fillId="0" borderId="1" xfId="28" applyNumberFormat="1" applyFont="1" applyBorder="1" applyAlignment="1">
      <alignment horizontal="center" vertical="center" wrapText="1"/>
    </xf>
    <xf numFmtId="3" fontId="8" fillId="0" borderId="1" xfId="28" applyNumberFormat="1" applyFont="1" applyBorder="1" applyAlignment="1">
      <alignment vertical="center"/>
    </xf>
    <xf numFmtId="0" fontId="15" fillId="0" borderId="1" xfId="28" applyFont="1" applyBorder="1" applyAlignment="1">
      <alignment horizontal="justify" wrapText="1"/>
    </xf>
    <xf numFmtId="0" fontId="25" fillId="0" borderId="0" xfId="28" applyFont="1" applyAlignment="1" applyProtection="1">
      <alignment horizontal="left" vertical="center"/>
      <protection locked="0"/>
    </xf>
    <xf numFmtId="1" fontId="24" fillId="0" borderId="0" xfId="0" applyNumberFormat="1" applyFont="1" applyBorder="1" applyAlignment="1" applyProtection="1">
      <alignment wrapText="1"/>
      <protection locked="0"/>
    </xf>
    <xf numFmtId="3" fontId="8" fillId="0" borderId="3" xfId="28" applyNumberFormat="1" applyFont="1" applyBorder="1" applyAlignment="1">
      <alignment horizontal="right" vertical="center"/>
    </xf>
    <xf numFmtId="16" fontId="8" fillId="0" borderId="1" xfId="28" applyNumberFormat="1" applyFont="1" applyBorder="1" applyAlignment="1">
      <alignment horizontal="center" vertical="center"/>
    </xf>
    <xf numFmtId="0" fontId="8" fillId="0" borderId="1" xfId="28" applyFont="1" applyBorder="1" applyAlignment="1">
      <alignment wrapText="1"/>
    </xf>
    <xf numFmtId="0" fontId="10" fillId="0" borderId="1" xfId="28" applyFont="1" applyBorder="1" applyAlignment="1">
      <alignment horizontal="left" vertical="top" wrapText="1"/>
    </xf>
    <xf numFmtId="0" fontId="25" fillId="0" borderId="0" xfId="28" applyFont="1" applyAlignment="1">
      <alignment horizontal="left" wrapText="1"/>
    </xf>
    <xf numFmtId="0" fontId="20" fillId="0" borderId="0" xfId="28" applyFont="1"/>
    <xf numFmtId="3" fontId="37" fillId="0" borderId="1" xfId="28" applyNumberFormat="1" applyFont="1" applyBorder="1" applyAlignment="1">
      <alignment horizontal="right" vertical="justify"/>
    </xf>
    <xf numFmtId="3" fontId="37" fillId="0" borderId="1" xfId="28" applyNumberFormat="1" applyFont="1" applyBorder="1" applyAlignment="1">
      <alignment horizontal="right"/>
    </xf>
    <xf numFmtId="0" fontId="18" fillId="0" borderId="1" xfId="28" applyFont="1" applyBorder="1" applyAlignment="1">
      <alignment horizontal="justify" wrapText="1"/>
    </xf>
    <xf numFmtId="3" fontId="38" fillId="3" borderId="1" xfId="28" applyNumberFormat="1" applyFont="1" applyFill="1" applyBorder="1" applyAlignment="1">
      <alignment horizontal="right"/>
    </xf>
    <xf numFmtId="3" fontId="7" fillId="3" borderId="1" xfId="28" applyNumberFormat="1" applyFont="1" applyFill="1" applyBorder="1" applyAlignment="1">
      <alignment horizontal="right"/>
    </xf>
    <xf numFmtId="0" fontId="7" fillId="3" borderId="1" xfId="28" applyFont="1" applyFill="1" applyBorder="1" applyAlignment="1">
      <alignment wrapText="1"/>
    </xf>
    <xf numFmtId="0" fontId="7" fillId="3" borderId="1" xfId="28" applyFont="1" applyFill="1" applyBorder="1" applyAlignment="1">
      <alignment horizontal="center" vertical="center"/>
    </xf>
    <xf numFmtId="167" fontId="20" fillId="3" borderId="2" xfId="28" applyNumberFormat="1" applyFont="1" applyFill="1" applyBorder="1" applyAlignment="1">
      <alignment horizontal="center"/>
    </xf>
    <xf numFmtId="167" fontId="20" fillId="3" borderId="1" xfId="28" applyNumberFormat="1" applyFont="1" applyFill="1" applyBorder="1" applyAlignment="1">
      <alignment horizontal="center"/>
    </xf>
    <xf numFmtId="0" fontId="7" fillId="0" borderId="4" xfId="28" applyFont="1" applyBorder="1" applyAlignment="1">
      <alignment horizontal="center" vertical="center" wrapText="1"/>
    </xf>
    <xf numFmtId="0" fontId="7" fillId="0" borderId="4" xfId="28" applyFont="1" applyBorder="1" applyAlignment="1">
      <alignment horizontal="center"/>
    </xf>
    <xf numFmtId="3" fontId="8" fillId="0" borderId="1" xfId="28" applyNumberFormat="1" applyFont="1" applyBorder="1" applyAlignment="1"/>
    <xf numFmtId="3" fontId="8" fillId="0" borderId="1" xfId="28" applyNumberFormat="1" applyFont="1" applyBorder="1" applyAlignment="1">
      <alignment horizontal="right" vertical="center"/>
    </xf>
    <xf numFmtId="16" fontId="9" fillId="0" borderId="1" xfId="28" applyNumberFormat="1" applyFont="1" applyBorder="1" applyAlignment="1">
      <alignment horizontal="center" vertical="center"/>
    </xf>
    <xf numFmtId="0" fontId="9" fillId="0" borderId="1" xfId="28" applyFont="1" applyBorder="1" applyAlignment="1">
      <alignment horizontal="center" vertical="justify"/>
    </xf>
    <xf numFmtId="0" fontId="9" fillId="4" borderId="1" xfId="28" applyFont="1" applyFill="1" applyBorder="1" applyAlignment="1">
      <alignment horizontal="center" vertical="center"/>
    </xf>
    <xf numFmtId="0" fontId="9" fillId="4" borderId="1" xfId="28" applyFont="1" applyFill="1" applyBorder="1" applyAlignment="1">
      <alignment horizontal="center" vertical="center" wrapText="1"/>
    </xf>
    <xf numFmtId="0" fontId="7" fillId="4" borderId="1" xfId="28" applyFont="1" applyFill="1" applyBorder="1" applyAlignment="1">
      <alignment wrapText="1"/>
    </xf>
    <xf numFmtId="0" fontId="7" fillId="4" borderId="1" xfId="28" applyFont="1" applyFill="1" applyBorder="1" applyAlignment="1">
      <alignment horizontal="center" vertical="center"/>
    </xf>
    <xf numFmtId="3" fontId="7" fillId="4" borderId="1" xfId="28" applyNumberFormat="1" applyFont="1" applyFill="1" applyBorder="1" applyAlignment="1">
      <alignment horizontal="right"/>
    </xf>
    <xf numFmtId="167" fontId="20" fillId="4" borderId="2" xfId="28" applyNumberFormat="1" applyFont="1" applyFill="1" applyBorder="1" applyAlignment="1">
      <alignment horizontal="center"/>
    </xf>
    <xf numFmtId="167" fontId="20" fillId="4" borderId="1" xfId="28" applyNumberFormat="1" applyFont="1" applyFill="1" applyBorder="1" applyAlignment="1">
      <alignment horizontal="center"/>
    </xf>
    <xf numFmtId="0" fontId="17" fillId="4" borderId="0" xfId="28" applyFill="1"/>
    <xf numFmtId="0" fontId="8" fillId="4" borderId="1" xfId="28" applyFont="1" applyFill="1" applyBorder="1" applyAlignment="1">
      <alignment horizontal="center" vertical="center" wrapText="1"/>
    </xf>
    <xf numFmtId="3" fontId="9" fillId="0" borderId="4" xfId="28" applyNumberFormat="1" applyFont="1" applyBorder="1" applyAlignment="1">
      <alignment horizontal="right"/>
    </xf>
    <xf numFmtId="3" fontId="6" fillId="2" borderId="4" xfId="28" applyNumberFormat="1" applyFont="1" applyFill="1" applyBorder="1" applyAlignment="1">
      <alignment horizontal="right"/>
    </xf>
    <xf numFmtId="3" fontId="8" fillId="0" borderId="4" xfId="28" applyNumberFormat="1" applyFont="1" applyBorder="1" applyAlignment="1">
      <alignment horizontal="right"/>
    </xf>
    <xf numFmtId="3" fontId="20" fillId="0" borderId="4" xfId="28" applyNumberFormat="1" applyFont="1" applyBorder="1" applyAlignment="1">
      <alignment horizontal="right"/>
    </xf>
    <xf numFmtId="3" fontId="8" fillId="0" borderId="4" xfId="28" applyNumberFormat="1" applyFont="1" applyBorder="1" applyAlignment="1">
      <alignment horizontal="right" vertical="justify"/>
    </xf>
    <xf numFmtId="3" fontId="7" fillId="4" borderId="4" xfId="28" applyNumberFormat="1" applyFont="1" applyFill="1" applyBorder="1" applyAlignment="1">
      <alignment horizontal="right"/>
    </xf>
    <xf numFmtId="0" fontId="20" fillId="0" borderId="0" xfId="28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5" fillId="0" borderId="0" xfId="28" applyNumberFormat="1" applyFont="1" applyAlignment="1" applyProtection="1">
      <alignment wrapText="1"/>
      <protection locked="0"/>
    </xf>
    <xf numFmtId="49" fontId="4" fillId="0" borderId="0" xfId="28" applyNumberFormat="1" applyFont="1" applyAlignment="1" applyProtection="1">
      <alignment horizontal="centerContinuous"/>
      <protection locked="0"/>
    </xf>
    <xf numFmtId="49" fontId="4" fillId="0" borderId="0" xfId="28" applyNumberFormat="1" applyFont="1" applyAlignment="1" applyProtection="1">
      <protection locked="0"/>
    </xf>
    <xf numFmtId="49" fontId="4" fillId="0" borderId="0" xfId="28" applyNumberFormat="1" applyFont="1" applyBorder="1" applyAlignment="1" applyProtection="1">
      <protection locked="0"/>
    </xf>
    <xf numFmtId="49" fontId="25" fillId="0" borderId="1" xfId="24" applyNumberFormat="1" applyFont="1" applyBorder="1" applyAlignment="1" applyProtection="1">
      <protection locked="0"/>
    </xf>
    <xf numFmtId="0" fontId="9" fillId="0" borderId="1" xfId="28" applyFont="1" applyFill="1" applyBorder="1" applyAlignment="1">
      <alignment horizontal="center" vertical="center"/>
    </xf>
    <xf numFmtId="0" fontId="9" fillId="0" borderId="1" xfId="28" applyFont="1" applyFill="1" applyBorder="1" applyAlignment="1">
      <alignment horizontal="center" vertical="center" wrapText="1"/>
    </xf>
    <xf numFmtId="3" fontId="7" fillId="0" borderId="1" xfId="28" applyNumberFormat="1" applyFont="1" applyFill="1" applyBorder="1" applyAlignment="1">
      <alignment horizontal="right"/>
    </xf>
    <xf numFmtId="3" fontId="7" fillId="0" borderId="4" xfId="28" applyNumberFormat="1" applyFont="1" applyFill="1" applyBorder="1" applyAlignment="1">
      <alignment horizontal="right"/>
    </xf>
    <xf numFmtId="167" fontId="20" fillId="0" borderId="2" xfId="28" applyNumberFormat="1" applyFont="1" applyFill="1" applyBorder="1" applyAlignment="1">
      <alignment horizontal="center"/>
    </xf>
    <xf numFmtId="167" fontId="20" fillId="0" borderId="1" xfId="28" applyNumberFormat="1" applyFont="1" applyFill="1" applyBorder="1" applyAlignment="1">
      <alignment horizontal="center"/>
    </xf>
    <xf numFmtId="0" fontId="8" fillId="0" borderId="1" xfId="28" applyFont="1" applyFill="1" applyBorder="1" applyAlignment="1">
      <alignment horizontal="center" vertical="center" wrapText="1"/>
    </xf>
    <xf numFmtId="3" fontId="39" fillId="0" borderId="1" xfId="28" applyNumberFormat="1" applyFont="1" applyBorder="1" applyAlignment="1">
      <alignment horizontal="right"/>
    </xf>
    <xf numFmtId="3" fontId="39" fillId="0" borderId="1" xfId="28" applyNumberFormat="1" applyFont="1" applyBorder="1" applyAlignment="1">
      <alignment horizontal="right" vertical="justify"/>
    </xf>
    <xf numFmtId="0" fontId="4" fillId="0" borderId="0" xfId="28" applyFont="1"/>
    <xf numFmtId="0" fontId="4" fillId="0" borderId="0" xfId="28" applyFont="1" applyAlignment="1"/>
    <xf numFmtId="0" fontId="4" fillId="0" borderId="0" xfId="28" applyFont="1" applyBorder="1" applyAlignment="1">
      <alignment vertical="top"/>
    </xf>
    <xf numFmtId="0" fontId="17" fillId="0" borderId="0" xfId="28" applyFill="1"/>
    <xf numFmtId="3" fontId="42" fillId="0" borderId="1" xfId="28" applyNumberFormat="1" applyFont="1" applyBorder="1" applyAlignment="1">
      <alignment horizontal="right"/>
    </xf>
    <xf numFmtId="3" fontId="42" fillId="0" borderId="1" xfId="28" applyNumberFormat="1" applyFont="1" applyBorder="1" applyAlignment="1">
      <alignment horizontal="right" vertical="justify"/>
    </xf>
    <xf numFmtId="0" fontId="42" fillId="0" borderId="1" xfId="28" applyFont="1" applyBorder="1" applyAlignment="1">
      <alignment horizontal="center" vertical="center"/>
    </xf>
    <xf numFmtId="3" fontId="42" fillId="0" borderId="3" xfId="28" applyNumberFormat="1" applyFont="1" applyBorder="1" applyAlignment="1">
      <alignment horizontal="right" vertical="justify"/>
    </xf>
    <xf numFmtId="0" fontId="42" fillId="0" borderId="1" xfId="28" applyFont="1" applyBorder="1" applyAlignment="1">
      <alignment horizontal="center" vertical="center" wrapText="1"/>
    </xf>
    <xf numFmtId="0" fontId="43" fillId="0" borderId="1" xfId="28" applyFont="1" applyBorder="1" applyAlignment="1">
      <alignment horizontal="center" vertical="center" wrapText="1"/>
    </xf>
    <xf numFmtId="3" fontId="43" fillId="0" borderId="1" xfId="28" applyNumberFormat="1" applyFont="1" applyBorder="1" applyAlignment="1">
      <alignment horizontal="right"/>
    </xf>
    <xf numFmtId="3" fontId="7" fillId="0" borderId="0" xfId="28" applyNumberFormat="1" applyFont="1" applyBorder="1" applyAlignment="1">
      <alignment horizontal="right"/>
    </xf>
    <xf numFmtId="0" fontId="6" fillId="5" borderId="1" xfId="28" applyFont="1" applyFill="1" applyBorder="1" applyAlignment="1">
      <alignment wrapText="1"/>
    </xf>
    <xf numFmtId="0" fontId="6" fillId="5" borderId="1" xfId="28" applyFont="1" applyFill="1" applyBorder="1" applyAlignment="1">
      <alignment horizontal="center" vertical="center" wrapText="1"/>
    </xf>
    <xf numFmtId="3" fontId="8" fillId="5" borderId="1" xfId="28" applyNumberFormat="1" applyFont="1" applyFill="1" applyBorder="1" applyAlignment="1">
      <alignment horizontal="right"/>
    </xf>
    <xf numFmtId="0" fontId="22" fillId="0" borderId="0" xfId="28" applyFont="1" applyBorder="1" applyAlignment="1">
      <alignment horizontal="center" wrapText="1"/>
    </xf>
    <xf numFmtId="0" fontId="22" fillId="0" borderId="0" xfId="28" applyFont="1" applyAlignment="1">
      <alignment horizontal="center" wrapText="1"/>
    </xf>
    <xf numFmtId="0" fontId="5" fillId="0" borderId="0" xfId="28" applyFont="1" applyBorder="1" applyAlignment="1">
      <alignment horizontal="center"/>
    </xf>
    <xf numFmtId="0" fontId="25" fillId="0" borderId="0" xfId="28" applyFont="1" applyAlignment="1">
      <alignment horizontal="left" wrapText="1"/>
    </xf>
    <xf numFmtId="0" fontId="0" fillId="0" borderId="0" xfId="0" applyFont="1" applyAlignment="1">
      <alignment wrapText="1"/>
    </xf>
    <xf numFmtId="0" fontId="22" fillId="0" borderId="0" xfId="28" applyFont="1" applyBorder="1" applyAlignment="1" applyProtection="1">
      <alignment horizontal="center" wrapText="1"/>
      <protection locked="0"/>
    </xf>
    <xf numFmtId="1" fontId="31" fillId="0" borderId="0" xfId="0" applyNumberFormat="1" applyFont="1" applyBorder="1" applyAlignment="1" applyProtection="1">
      <alignment horizontal="left" vertical="center" wrapText="1"/>
      <protection locked="0"/>
    </xf>
    <xf numFmtId="1" fontId="24" fillId="0" borderId="0" xfId="0" applyNumberFormat="1" applyFont="1" applyBorder="1" applyAlignment="1" applyProtection="1">
      <alignment horizontal="center" wrapText="1"/>
      <protection locked="0"/>
    </xf>
  </cellXfs>
  <cellStyles count="39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Excel Built-in Comma" xfId="10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3" xfId="24"/>
    <cellStyle name="Normal 3 2" xfId="25"/>
    <cellStyle name="Normal 4" xfId="26"/>
    <cellStyle name="Normal 4 2" xfId="27"/>
    <cellStyle name="Normal 5" xfId="28"/>
    <cellStyle name="Normal 5 2" xfId="29"/>
    <cellStyle name="Normal 5 3" xfId="30"/>
    <cellStyle name="Normal 6" xfId="31"/>
    <cellStyle name="Normal 6 2" xfId="32"/>
    <cellStyle name="Normal 7 2" xfId="33"/>
    <cellStyle name="Normal 8" xfId="34"/>
    <cellStyle name="Normal 9" xfId="35"/>
    <cellStyle name="Obično 3" xfId="36"/>
    <cellStyle name="Percent 2" xfId="37"/>
    <cellStyle name="Percent 3" xfId="38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view="pageBreakPreview" zoomScaleNormal="100" zoomScaleSheetLayoutView="100" workbookViewId="0">
      <selection activeCell="I188" sqref="I188"/>
    </sheetView>
  </sheetViews>
  <sheetFormatPr defaultColWidth="8.69921875" defaultRowHeight="12.75" x14ac:dyDescent="0.2"/>
  <cols>
    <col min="1" max="1" width="6.796875" style="3" customWidth="1"/>
    <col min="2" max="2" width="27.796875" style="3" customWidth="1"/>
    <col min="3" max="3" width="5.69921875" style="3" customWidth="1"/>
    <col min="4" max="6" width="9.69921875" style="3" hidden="1" customWidth="1"/>
    <col min="7" max="7" width="9.69921875" style="3" customWidth="1"/>
    <col min="8" max="8" width="11.69921875" style="3" customWidth="1"/>
    <col min="9" max="9" width="10.69921875" style="3" customWidth="1"/>
    <col min="10" max="11" width="6.19921875" style="3" customWidth="1"/>
    <col min="12" max="16384" width="8.69921875" style="3"/>
  </cols>
  <sheetData>
    <row r="1" spans="1:11" ht="15" x14ac:dyDescent="0.25">
      <c r="A1" s="90" t="s">
        <v>39</v>
      </c>
      <c r="B1" s="87"/>
      <c r="C1" s="68"/>
      <c r="D1" s="69"/>
      <c r="E1" s="69"/>
      <c r="F1" s="70"/>
      <c r="G1" s="70"/>
      <c r="H1" s="85" t="s">
        <v>79</v>
      </c>
      <c r="I1" s="69"/>
      <c r="J1" s="69"/>
      <c r="K1" s="69"/>
    </row>
    <row r="2" spans="1:11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/>
      <c r="H2" s="81" t="s">
        <v>25</v>
      </c>
      <c r="I2" s="109" t="s">
        <v>89</v>
      </c>
      <c r="J2" s="69"/>
      <c r="K2" s="69"/>
    </row>
    <row r="3" spans="1:11" ht="15" customHeight="1" x14ac:dyDescent="0.25">
      <c r="A3" s="88"/>
      <c r="B3" s="169"/>
      <c r="C3" s="68"/>
      <c r="D3" s="70"/>
      <c r="E3" s="70"/>
      <c r="F3" s="82"/>
      <c r="G3" s="82"/>
      <c r="H3" s="82"/>
      <c r="I3" s="107"/>
      <c r="J3" s="71"/>
      <c r="K3" s="72"/>
    </row>
    <row r="4" spans="1:11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/>
      <c r="H4" s="81" t="s">
        <v>17</v>
      </c>
      <c r="I4" s="84" t="s">
        <v>380</v>
      </c>
      <c r="J4" s="71"/>
      <c r="K4" s="72"/>
    </row>
    <row r="5" spans="1:11" ht="15" customHeight="1" x14ac:dyDescent="0.2">
      <c r="A5" s="74"/>
      <c r="B5" s="104"/>
      <c r="C5" s="53"/>
      <c r="D5" s="75"/>
      <c r="E5" s="75"/>
      <c r="F5" s="81"/>
      <c r="G5" s="81"/>
      <c r="H5" s="81"/>
      <c r="I5" s="108"/>
      <c r="J5" s="71"/>
      <c r="K5" s="72"/>
    </row>
    <row r="6" spans="1:11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/>
      <c r="H6" s="81" t="s">
        <v>24</v>
      </c>
      <c r="I6" s="84" t="s">
        <v>18</v>
      </c>
      <c r="J6" s="71"/>
      <c r="K6" s="72"/>
    </row>
    <row r="7" spans="1:11" ht="15" customHeight="1" x14ac:dyDescent="0.2">
      <c r="A7" s="84"/>
      <c r="B7" s="86"/>
      <c r="C7" s="53"/>
      <c r="D7" s="76"/>
      <c r="E7" s="76"/>
      <c r="F7" s="81"/>
      <c r="G7" s="81"/>
      <c r="H7" s="81"/>
      <c r="I7" s="84"/>
      <c r="J7" s="77"/>
      <c r="K7" s="77"/>
    </row>
    <row r="8" spans="1:11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83"/>
      <c r="H8" s="100" t="s">
        <v>19</v>
      </c>
      <c r="I8" s="84" t="s">
        <v>86</v>
      </c>
      <c r="J8" s="77"/>
      <c r="K8" s="77"/>
    </row>
    <row r="9" spans="1:11" ht="15" customHeight="1" x14ac:dyDescent="0.2">
      <c r="A9" s="84"/>
      <c r="B9" s="86"/>
      <c r="C9" s="53"/>
      <c r="D9" s="76"/>
      <c r="E9" s="76"/>
      <c r="F9" s="81"/>
      <c r="G9" s="81"/>
      <c r="H9" s="100" t="s">
        <v>38</v>
      </c>
      <c r="I9" s="84" t="s">
        <v>18</v>
      </c>
      <c r="J9" s="77"/>
      <c r="K9" s="77"/>
    </row>
    <row r="10" spans="1:11" ht="15" customHeight="1" x14ac:dyDescent="0.2">
      <c r="A10" s="81"/>
      <c r="B10" s="51"/>
      <c r="C10" s="73"/>
      <c r="D10" s="79"/>
      <c r="E10" s="79"/>
      <c r="F10" s="83"/>
      <c r="G10" s="83"/>
      <c r="H10" s="100" t="s">
        <v>20</v>
      </c>
      <c r="I10" s="84" t="s">
        <v>18</v>
      </c>
      <c r="J10" s="80"/>
      <c r="K10" s="77"/>
    </row>
    <row r="11" spans="1:11" ht="15" customHeight="1" x14ac:dyDescent="0.2">
      <c r="A11" s="73"/>
      <c r="B11" s="78"/>
      <c r="C11" s="73"/>
      <c r="D11" s="79"/>
      <c r="E11" s="79"/>
      <c r="F11" s="81"/>
      <c r="G11" s="81"/>
      <c r="H11" s="47"/>
      <c r="I11" s="51"/>
      <c r="J11" s="80"/>
      <c r="K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s="54" customFormat="1" ht="15" customHeight="1" x14ac:dyDescent="0.25">
      <c r="A13" s="233" t="s">
        <v>452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8"/>
      <c r="H14" s="47"/>
      <c r="I14" s="52"/>
      <c r="J14" s="52"/>
      <c r="K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180" t="s">
        <v>80</v>
      </c>
      <c r="H15" s="55" t="s">
        <v>78</v>
      </c>
      <c r="I15" s="45" t="s">
        <v>42</v>
      </c>
      <c r="J15" s="45" t="s">
        <v>81</v>
      </c>
      <c r="K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1">
        <v>4</v>
      </c>
      <c r="H16" s="56">
        <v>5</v>
      </c>
      <c r="I16" s="42">
        <v>6</v>
      </c>
      <c r="J16" s="42">
        <v>7</v>
      </c>
      <c r="K16" s="42">
        <v>8</v>
      </c>
    </row>
    <row r="17" spans="1:11" ht="18.75" customHeight="1" x14ac:dyDescent="0.2">
      <c r="A17" s="17">
        <v>1</v>
      </c>
      <c r="B17" s="12" t="s">
        <v>0</v>
      </c>
      <c r="C17" s="22"/>
      <c r="D17" s="36" t="e">
        <f>SUM(D18+D171+D191+D199)</f>
        <v>#REF!</v>
      </c>
      <c r="E17" s="36" t="e">
        <f>SUM(E18+E171+E191+E199)</f>
        <v>#REF!</v>
      </c>
      <c r="F17" s="36" t="e">
        <f>SUM(D17:E17)</f>
        <v>#REF!</v>
      </c>
      <c r="G17" s="36">
        <f>SUM(G18+G171+G191+G199)</f>
        <v>0</v>
      </c>
      <c r="H17" s="36">
        <f>SUM(H18+H171+H191+H199)</f>
        <v>0</v>
      </c>
      <c r="I17" s="36">
        <f>SUM(I18+I171+I191+I199)</f>
        <v>0</v>
      </c>
      <c r="J17" s="20" t="e">
        <f>SUM(H17/G17)</f>
        <v>#DIV/0!</v>
      </c>
      <c r="K17" s="19" t="e">
        <f t="shared" ref="K17:K170" si="0">SUM(H17/I17)</f>
        <v>#DIV/0!</v>
      </c>
    </row>
    <row r="18" spans="1:11" ht="18.75" customHeight="1" x14ac:dyDescent="0.2">
      <c r="A18" s="13">
        <v>2</v>
      </c>
      <c r="B18" s="12" t="s">
        <v>1</v>
      </c>
      <c r="C18" s="22">
        <v>610000</v>
      </c>
      <c r="D18" s="36" t="e">
        <f>SUM(D19+D52+D135+D167)</f>
        <v>#REF!</v>
      </c>
      <c r="E18" s="36" t="e">
        <f>SUM(E19+E52+E135)</f>
        <v>#REF!</v>
      </c>
      <c r="F18" s="36" t="e">
        <f>SUM(D18:E18)</f>
        <v>#REF!</v>
      </c>
      <c r="G18" s="36">
        <f>SUM(G19+G52+G135+G167)</f>
        <v>0</v>
      </c>
      <c r="H18" s="36">
        <f>SUM(H19+H52+H135+H167)</f>
        <v>0</v>
      </c>
      <c r="I18" s="36">
        <f>SUM(I19+I52+I135+I167)</f>
        <v>0</v>
      </c>
      <c r="J18" s="20" t="e">
        <f>SUM(G18/H18)</f>
        <v>#DIV/0!</v>
      </c>
      <c r="K18" s="19" t="e">
        <f t="shared" si="0"/>
        <v>#DIV/0!</v>
      </c>
    </row>
    <row r="19" spans="1:11" ht="15" customHeight="1" x14ac:dyDescent="0.2">
      <c r="A19" s="151">
        <v>3</v>
      </c>
      <c r="B19" s="31" t="s">
        <v>2</v>
      </c>
      <c r="C19" s="30">
        <v>611000</v>
      </c>
      <c r="D19" s="65">
        <f>SUM(D20+D36)</f>
        <v>4587000</v>
      </c>
      <c r="E19" s="65">
        <f>SUM(E20:E36)</f>
        <v>13000</v>
      </c>
      <c r="F19" s="65">
        <f>SUM(D19:E19)</f>
        <v>4600000</v>
      </c>
      <c r="G19" s="65">
        <f>SUM(G20+G36)</f>
        <v>0</v>
      </c>
      <c r="H19" s="65">
        <f>SUM(H20+H36)</f>
        <v>0</v>
      </c>
      <c r="I19" s="65">
        <f>SUM(I20+I36)</f>
        <v>0</v>
      </c>
      <c r="J19" s="9">
        <f t="shared" ref="J19:J203" si="1">SUM(H19/F19)</f>
        <v>0</v>
      </c>
      <c r="K19" s="8" t="e">
        <f>SUM(H19/I19)</f>
        <v>#DIV/0!</v>
      </c>
    </row>
    <row r="20" spans="1:11" ht="15" customHeight="1" x14ac:dyDescent="0.2">
      <c r="A20" s="17">
        <v>4</v>
      </c>
      <c r="B20" s="148" t="s">
        <v>77</v>
      </c>
      <c r="C20" s="149">
        <v>611100</v>
      </c>
      <c r="D20" s="65">
        <f>SUM(D21:D35)</f>
        <v>4058000</v>
      </c>
      <c r="E20" s="65">
        <f>SUM(E21:E34)</f>
        <v>0</v>
      </c>
      <c r="F20" s="65">
        <f>SUM(F21:F35)</f>
        <v>4058000</v>
      </c>
      <c r="G20" s="65">
        <f>SUM(G21:G35)</f>
        <v>0</v>
      </c>
      <c r="H20" s="65">
        <f>SUM(H21:H35)</f>
        <v>0</v>
      </c>
      <c r="I20" s="65">
        <f>SUM(I21:I35)</f>
        <v>0</v>
      </c>
      <c r="J20" s="9">
        <f t="shared" si="1"/>
        <v>0</v>
      </c>
      <c r="K20" s="8" t="e">
        <f t="shared" si="0"/>
        <v>#DIV/0!</v>
      </c>
    </row>
    <row r="21" spans="1:11" ht="15" customHeight="1" x14ac:dyDescent="0.2">
      <c r="A21" s="160" t="s">
        <v>187</v>
      </c>
      <c r="B21" s="32" t="s">
        <v>107</v>
      </c>
      <c r="C21" s="16">
        <v>611111</v>
      </c>
      <c r="D21" s="156">
        <v>1956000</v>
      </c>
      <c r="E21" s="156"/>
      <c r="F21" s="156">
        <f>SUM(D21:E21)</f>
        <v>1956000</v>
      </c>
      <c r="G21" s="156"/>
      <c r="H21" s="156"/>
      <c r="I21" s="156"/>
      <c r="J21" s="9">
        <f t="shared" si="1"/>
        <v>0</v>
      </c>
      <c r="K21" s="8" t="e">
        <f t="shared" si="0"/>
        <v>#DIV/0!</v>
      </c>
    </row>
    <row r="22" spans="1:11" ht="15" customHeight="1" x14ac:dyDescent="0.2">
      <c r="A22" s="17" t="s">
        <v>188</v>
      </c>
      <c r="B22" s="32" t="s">
        <v>315</v>
      </c>
      <c r="C22" s="16">
        <v>611112</v>
      </c>
      <c r="D22" s="156">
        <v>9000</v>
      </c>
      <c r="E22" s="156"/>
      <c r="F22" s="156">
        <f>SUM(D22:E22)</f>
        <v>9000</v>
      </c>
      <c r="G22" s="156"/>
      <c r="H22" s="156"/>
      <c r="I22" s="156"/>
      <c r="J22" s="9">
        <f t="shared" si="1"/>
        <v>0</v>
      </c>
      <c r="K22" s="8" t="e">
        <f t="shared" si="0"/>
        <v>#DIV/0!</v>
      </c>
    </row>
    <row r="23" spans="1:11" ht="15" customHeight="1" x14ac:dyDescent="0.2">
      <c r="A23" s="160" t="s">
        <v>189</v>
      </c>
      <c r="B23" s="32" t="s">
        <v>108</v>
      </c>
      <c r="C23" s="16">
        <v>611113</v>
      </c>
      <c r="D23" s="156">
        <v>10000</v>
      </c>
      <c r="E23" s="65"/>
      <c r="F23" s="156">
        <f t="shared" ref="F23:F35" si="2">SUM(D23:E23)</f>
        <v>10000</v>
      </c>
      <c r="G23" s="156"/>
      <c r="H23" s="156"/>
      <c r="I23" s="156"/>
      <c r="J23" s="9">
        <f t="shared" si="1"/>
        <v>0</v>
      </c>
      <c r="K23" s="8" t="e">
        <f t="shared" si="0"/>
        <v>#DIV/0!</v>
      </c>
    </row>
    <row r="24" spans="1:11" ht="15" customHeight="1" x14ac:dyDescent="0.2">
      <c r="A24" s="17" t="s">
        <v>190</v>
      </c>
      <c r="B24" s="32" t="s">
        <v>109</v>
      </c>
      <c r="C24" s="16">
        <v>611114</v>
      </c>
      <c r="D24" s="156">
        <v>140000</v>
      </c>
      <c r="E24" s="65"/>
      <c r="F24" s="156">
        <f t="shared" si="2"/>
        <v>140000</v>
      </c>
      <c r="G24" s="156"/>
      <c r="H24" s="156"/>
      <c r="I24" s="156"/>
      <c r="J24" s="9">
        <f t="shared" si="1"/>
        <v>0</v>
      </c>
      <c r="K24" s="8" t="e">
        <f t="shared" si="0"/>
        <v>#DIV/0!</v>
      </c>
    </row>
    <row r="25" spans="1:11" ht="15" customHeight="1" x14ac:dyDescent="0.2">
      <c r="A25" s="17" t="s">
        <v>191</v>
      </c>
      <c r="B25" s="32" t="s">
        <v>110</v>
      </c>
      <c r="C25" s="16">
        <v>611115</v>
      </c>
      <c r="D25" s="156">
        <v>220000</v>
      </c>
      <c r="E25" s="65"/>
      <c r="F25" s="156">
        <f t="shared" si="2"/>
        <v>220000</v>
      </c>
      <c r="G25" s="156"/>
      <c r="H25" s="156"/>
      <c r="I25" s="156"/>
      <c r="J25" s="9">
        <f t="shared" si="1"/>
        <v>0</v>
      </c>
      <c r="K25" s="8" t="e">
        <f t="shared" si="0"/>
        <v>#DIV/0!</v>
      </c>
    </row>
    <row r="26" spans="1:11" ht="15" customHeight="1" x14ac:dyDescent="0.2">
      <c r="A26" s="17" t="s">
        <v>192</v>
      </c>
      <c r="B26" s="32" t="s">
        <v>112</v>
      </c>
      <c r="C26" s="16">
        <v>611116</v>
      </c>
      <c r="D26" s="156">
        <v>3000</v>
      </c>
      <c r="E26" s="65"/>
      <c r="F26" s="156">
        <f t="shared" si="2"/>
        <v>3000</v>
      </c>
      <c r="G26" s="156"/>
      <c r="H26" s="156"/>
      <c r="I26" s="156"/>
      <c r="J26" s="9">
        <f t="shared" si="1"/>
        <v>0</v>
      </c>
      <c r="K26" s="8" t="e">
        <f t="shared" si="0"/>
        <v>#DIV/0!</v>
      </c>
    </row>
    <row r="27" spans="1:11" ht="15" customHeight="1" x14ac:dyDescent="0.2">
      <c r="A27" s="17" t="s">
        <v>193</v>
      </c>
      <c r="B27" s="32" t="s">
        <v>111</v>
      </c>
      <c r="C27" s="16">
        <v>611117</v>
      </c>
      <c r="D27" s="156">
        <v>60000</v>
      </c>
      <c r="E27" s="65"/>
      <c r="F27" s="156">
        <f t="shared" si="2"/>
        <v>60000</v>
      </c>
      <c r="G27" s="156"/>
      <c r="H27" s="156"/>
      <c r="I27" s="156"/>
      <c r="J27" s="9">
        <f t="shared" si="1"/>
        <v>0</v>
      </c>
      <c r="K27" s="8" t="e">
        <f t="shared" si="0"/>
        <v>#DIV/0!</v>
      </c>
    </row>
    <row r="28" spans="1:11" ht="15" customHeight="1" x14ac:dyDescent="0.2">
      <c r="A28" s="17" t="s">
        <v>194</v>
      </c>
      <c r="B28" s="32" t="s">
        <v>113</v>
      </c>
      <c r="C28" s="16">
        <v>611122</v>
      </c>
      <c r="D28" s="156">
        <v>180000</v>
      </c>
      <c r="E28" s="65"/>
      <c r="F28" s="156">
        <f t="shared" si="2"/>
        <v>180000</v>
      </c>
      <c r="G28" s="156"/>
      <c r="H28" s="156"/>
      <c r="I28" s="156"/>
      <c r="J28" s="9">
        <f t="shared" si="1"/>
        <v>0</v>
      </c>
      <c r="K28" s="8" t="e">
        <f t="shared" si="0"/>
        <v>#DIV/0!</v>
      </c>
    </row>
    <row r="29" spans="1:11" ht="15" customHeight="1" x14ac:dyDescent="0.2">
      <c r="A29" s="17" t="s">
        <v>195</v>
      </c>
      <c r="B29" s="32" t="s">
        <v>114</v>
      </c>
      <c r="C29" s="16">
        <v>611123</v>
      </c>
      <c r="D29" s="156">
        <v>770000</v>
      </c>
      <c r="E29" s="65"/>
      <c r="F29" s="156">
        <f t="shared" si="2"/>
        <v>770000</v>
      </c>
      <c r="G29" s="156"/>
      <c r="H29" s="156"/>
      <c r="I29" s="156"/>
      <c r="J29" s="9">
        <f t="shared" si="1"/>
        <v>0</v>
      </c>
      <c r="K29" s="8" t="e">
        <f t="shared" si="0"/>
        <v>#DIV/0!</v>
      </c>
    </row>
    <row r="30" spans="1:11" ht="15" customHeight="1" x14ac:dyDescent="0.2">
      <c r="A30" s="17" t="s">
        <v>196</v>
      </c>
      <c r="B30" s="32" t="s">
        <v>115</v>
      </c>
      <c r="C30" s="16">
        <v>611124</v>
      </c>
      <c r="D30" s="156">
        <v>577000</v>
      </c>
      <c r="E30" s="65"/>
      <c r="F30" s="156">
        <f t="shared" si="2"/>
        <v>577000</v>
      </c>
      <c r="G30" s="156"/>
      <c r="H30" s="156"/>
      <c r="I30" s="156"/>
      <c r="J30" s="9">
        <f t="shared" si="1"/>
        <v>0</v>
      </c>
      <c r="K30" s="8" t="e">
        <f t="shared" si="0"/>
        <v>#DIV/0!</v>
      </c>
    </row>
    <row r="31" spans="1:11" ht="15" customHeight="1" x14ac:dyDescent="0.2">
      <c r="A31" s="17" t="s">
        <v>197</v>
      </c>
      <c r="B31" s="32" t="s">
        <v>116</v>
      </c>
      <c r="C31" s="16">
        <v>611125</v>
      </c>
      <c r="D31" s="156">
        <v>70000</v>
      </c>
      <c r="E31" s="65"/>
      <c r="F31" s="156">
        <f t="shared" si="2"/>
        <v>70000</v>
      </c>
      <c r="G31" s="156"/>
      <c r="H31" s="156"/>
      <c r="I31" s="156"/>
      <c r="J31" s="9">
        <f t="shared" si="1"/>
        <v>0</v>
      </c>
      <c r="K31" s="8" t="e">
        <f t="shared" si="0"/>
        <v>#DIV/0!</v>
      </c>
    </row>
    <row r="32" spans="1:11" ht="15" customHeight="1" x14ac:dyDescent="0.2">
      <c r="A32" s="17" t="s">
        <v>198</v>
      </c>
      <c r="B32" s="32" t="s">
        <v>117</v>
      </c>
      <c r="C32" s="16">
        <v>611126</v>
      </c>
      <c r="D32" s="156">
        <v>21000</v>
      </c>
      <c r="E32" s="65"/>
      <c r="F32" s="156">
        <f t="shared" si="2"/>
        <v>21000</v>
      </c>
      <c r="G32" s="156"/>
      <c r="H32" s="156"/>
      <c r="I32" s="156"/>
      <c r="J32" s="9">
        <f t="shared" si="1"/>
        <v>0</v>
      </c>
      <c r="K32" s="8" t="e">
        <f t="shared" si="0"/>
        <v>#DIV/0!</v>
      </c>
    </row>
    <row r="33" spans="1:11" ht="15" customHeight="1" x14ac:dyDescent="0.2">
      <c r="A33" s="17" t="s">
        <v>199</v>
      </c>
      <c r="B33" s="32" t="s">
        <v>118</v>
      </c>
      <c r="C33" s="16">
        <v>611127</v>
      </c>
      <c r="D33" s="156">
        <v>1000</v>
      </c>
      <c r="E33" s="65"/>
      <c r="F33" s="156">
        <f t="shared" si="2"/>
        <v>1000</v>
      </c>
      <c r="G33" s="156"/>
      <c r="H33" s="156"/>
      <c r="I33" s="156"/>
      <c r="J33" s="9">
        <f t="shared" si="1"/>
        <v>0</v>
      </c>
      <c r="K33" s="8" t="e">
        <f t="shared" si="0"/>
        <v>#DIV/0!</v>
      </c>
    </row>
    <row r="34" spans="1:11" ht="24" customHeight="1" x14ac:dyDescent="0.2">
      <c r="A34" s="17" t="s">
        <v>316</v>
      </c>
      <c r="B34" s="32" t="s">
        <v>119</v>
      </c>
      <c r="C34" s="16">
        <v>611132</v>
      </c>
      <c r="D34" s="156">
        <v>8000</v>
      </c>
      <c r="E34" s="65"/>
      <c r="F34" s="156">
        <f t="shared" si="2"/>
        <v>8000</v>
      </c>
      <c r="G34" s="156"/>
      <c r="H34" s="156"/>
      <c r="I34" s="156"/>
      <c r="J34" s="9">
        <f t="shared" si="1"/>
        <v>0</v>
      </c>
      <c r="K34" s="8" t="e">
        <f t="shared" si="0"/>
        <v>#DIV/0!</v>
      </c>
    </row>
    <row r="35" spans="1:11" ht="24" customHeight="1" x14ac:dyDescent="0.2">
      <c r="A35" s="17" t="s">
        <v>317</v>
      </c>
      <c r="B35" s="32" t="s">
        <v>318</v>
      </c>
      <c r="C35" s="16">
        <v>611141</v>
      </c>
      <c r="D35" s="156">
        <v>33000</v>
      </c>
      <c r="E35" s="65"/>
      <c r="F35" s="156">
        <f t="shared" si="2"/>
        <v>33000</v>
      </c>
      <c r="G35" s="156"/>
      <c r="H35" s="156"/>
      <c r="I35" s="156"/>
      <c r="J35" s="9">
        <f t="shared" si="1"/>
        <v>0</v>
      </c>
      <c r="K35" s="8" t="e">
        <f t="shared" si="0"/>
        <v>#DIV/0!</v>
      </c>
    </row>
    <row r="36" spans="1:11" ht="15" customHeight="1" x14ac:dyDescent="0.2">
      <c r="A36" s="13">
        <v>5</v>
      </c>
      <c r="B36" s="148" t="s">
        <v>76</v>
      </c>
      <c r="C36" s="149">
        <v>611200</v>
      </c>
      <c r="D36" s="65">
        <f>SUM(D37:D51)</f>
        <v>529000</v>
      </c>
      <c r="E36" s="65">
        <f>SUM(E37:E51)</f>
        <v>13000</v>
      </c>
      <c r="F36" s="33">
        <f>SUM(D36:E36)</f>
        <v>542000</v>
      </c>
      <c r="G36" s="33">
        <f>SUM(G37:G51)</f>
        <v>0</v>
      </c>
      <c r="H36" s="33">
        <f>SUM(H37:H51)</f>
        <v>0</v>
      </c>
      <c r="I36" s="33">
        <f>SUM(I37:I51)</f>
        <v>0</v>
      </c>
      <c r="J36" s="9">
        <f t="shared" si="1"/>
        <v>0</v>
      </c>
      <c r="K36" s="8" t="e">
        <f t="shared" si="0"/>
        <v>#DIV/0!</v>
      </c>
    </row>
    <row r="37" spans="1:11" ht="15" customHeight="1" x14ac:dyDescent="0.2">
      <c r="A37" s="13" t="s">
        <v>200</v>
      </c>
      <c r="B37" s="32" t="s">
        <v>120</v>
      </c>
      <c r="C37" s="16">
        <v>611211</v>
      </c>
      <c r="D37" s="156">
        <v>121000</v>
      </c>
      <c r="E37" s="156"/>
      <c r="F37" s="153">
        <f>SUM(D37:E37)</f>
        <v>121000</v>
      </c>
      <c r="G37" s="153"/>
      <c r="H37" s="15"/>
      <c r="I37" s="15"/>
      <c r="J37" s="9">
        <f t="shared" si="1"/>
        <v>0</v>
      </c>
      <c r="K37" s="8" t="e">
        <f t="shared" si="0"/>
        <v>#DIV/0!</v>
      </c>
    </row>
    <row r="38" spans="1:11" ht="15" customHeight="1" x14ac:dyDescent="0.2">
      <c r="A38" s="13" t="s">
        <v>201</v>
      </c>
      <c r="B38" s="32" t="s">
        <v>121</v>
      </c>
      <c r="C38" s="16">
        <v>611213</v>
      </c>
      <c r="D38" s="156">
        <v>38000</v>
      </c>
      <c r="E38" s="65"/>
      <c r="F38" s="153">
        <f t="shared" ref="F38:F51" si="3">SUM(D38:E38)</f>
        <v>38000</v>
      </c>
      <c r="G38" s="153"/>
      <c r="H38" s="15"/>
      <c r="I38" s="15"/>
      <c r="J38" s="9">
        <f t="shared" si="1"/>
        <v>0</v>
      </c>
      <c r="K38" s="8" t="e">
        <f t="shared" si="0"/>
        <v>#DIV/0!</v>
      </c>
    </row>
    <row r="39" spans="1:11" ht="15" customHeight="1" x14ac:dyDescent="0.2">
      <c r="A39" s="13" t="s">
        <v>202</v>
      </c>
      <c r="B39" s="32" t="s">
        <v>122</v>
      </c>
      <c r="C39" s="16">
        <v>611214</v>
      </c>
      <c r="D39" s="156">
        <v>26000</v>
      </c>
      <c r="E39" s="65"/>
      <c r="F39" s="153">
        <f t="shared" si="3"/>
        <v>26000</v>
      </c>
      <c r="G39" s="153"/>
      <c r="H39" s="15"/>
      <c r="I39" s="15"/>
      <c r="J39" s="9">
        <f t="shared" si="1"/>
        <v>0</v>
      </c>
      <c r="K39" s="8" t="e">
        <f t="shared" si="0"/>
        <v>#DIV/0!</v>
      </c>
    </row>
    <row r="40" spans="1:11" ht="15" customHeight="1" x14ac:dyDescent="0.2">
      <c r="A40" s="13" t="s">
        <v>203</v>
      </c>
      <c r="B40" s="32" t="s">
        <v>123</v>
      </c>
      <c r="C40" s="16">
        <v>611221</v>
      </c>
      <c r="D40" s="156">
        <v>198000</v>
      </c>
      <c r="E40" s="65"/>
      <c r="F40" s="153">
        <f t="shared" si="3"/>
        <v>198000</v>
      </c>
      <c r="G40" s="153"/>
      <c r="H40" s="15"/>
      <c r="I40" s="15"/>
      <c r="J40" s="9">
        <f t="shared" si="1"/>
        <v>0</v>
      </c>
      <c r="K40" s="8" t="e">
        <f t="shared" si="0"/>
        <v>#DIV/0!</v>
      </c>
    </row>
    <row r="41" spans="1:11" ht="15" customHeight="1" x14ac:dyDescent="0.2">
      <c r="A41" s="13" t="s">
        <v>204</v>
      </c>
      <c r="B41" s="32" t="s">
        <v>124</v>
      </c>
      <c r="C41" s="16">
        <v>611224</v>
      </c>
      <c r="D41" s="156">
        <v>45000</v>
      </c>
      <c r="E41" s="65"/>
      <c r="F41" s="153">
        <f t="shared" si="3"/>
        <v>45000</v>
      </c>
      <c r="G41" s="153"/>
      <c r="H41" s="15"/>
      <c r="I41" s="15"/>
      <c r="J41" s="9">
        <f t="shared" si="1"/>
        <v>0</v>
      </c>
      <c r="K41" s="8" t="e">
        <f t="shared" si="0"/>
        <v>#DIV/0!</v>
      </c>
    </row>
    <row r="42" spans="1:11" ht="15" customHeight="1" x14ac:dyDescent="0.2">
      <c r="A42" s="13" t="s">
        <v>205</v>
      </c>
      <c r="B42" s="32" t="s">
        <v>125</v>
      </c>
      <c r="C42" s="16">
        <v>611225</v>
      </c>
      <c r="D42" s="156">
        <v>12000</v>
      </c>
      <c r="E42" s="156">
        <v>13000</v>
      </c>
      <c r="F42" s="153">
        <f t="shared" si="3"/>
        <v>25000</v>
      </c>
      <c r="G42" s="153"/>
      <c r="H42" s="15"/>
      <c r="I42" s="15"/>
      <c r="J42" s="9">
        <f t="shared" si="1"/>
        <v>0</v>
      </c>
      <c r="K42" s="8" t="e">
        <f t="shared" si="0"/>
        <v>#DIV/0!</v>
      </c>
    </row>
    <row r="43" spans="1:11" ht="26.25" customHeight="1" x14ac:dyDescent="0.2">
      <c r="A43" s="13" t="s">
        <v>206</v>
      </c>
      <c r="B43" s="32" t="s">
        <v>126</v>
      </c>
      <c r="C43" s="16">
        <v>611226</v>
      </c>
      <c r="D43" s="156">
        <v>20000</v>
      </c>
      <c r="E43" s="65"/>
      <c r="F43" s="153">
        <f t="shared" si="3"/>
        <v>20000</v>
      </c>
      <c r="G43" s="153"/>
      <c r="H43" s="15"/>
      <c r="I43" s="15"/>
      <c r="J43" s="9">
        <f t="shared" si="1"/>
        <v>0</v>
      </c>
      <c r="K43" s="8" t="e">
        <f t="shared" si="0"/>
        <v>#DIV/0!</v>
      </c>
    </row>
    <row r="44" spans="1:11" ht="15" customHeight="1" x14ac:dyDescent="0.2">
      <c r="A44" s="13" t="s">
        <v>207</v>
      </c>
      <c r="B44" s="32" t="s">
        <v>127</v>
      </c>
      <c r="C44" s="16">
        <v>611227</v>
      </c>
      <c r="D44" s="156">
        <v>5000</v>
      </c>
      <c r="E44" s="65"/>
      <c r="F44" s="153">
        <f t="shared" si="3"/>
        <v>5000</v>
      </c>
      <c r="G44" s="153"/>
      <c r="H44" s="15"/>
      <c r="I44" s="15"/>
      <c r="J44" s="9">
        <f t="shared" si="1"/>
        <v>0</v>
      </c>
      <c r="K44" s="8" t="e">
        <f t="shared" si="0"/>
        <v>#DIV/0!</v>
      </c>
    </row>
    <row r="45" spans="1:11" ht="15" customHeight="1" x14ac:dyDescent="0.2">
      <c r="A45" s="13" t="s">
        <v>208</v>
      </c>
      <c r="B45" s="32" t="s">
        <v>304</v>
      </c>
      <c r="C45" s="16">
        <v>611228</v>
      </c>
      <c r="D45" s="156">
        <v>5000</v>
      </c>
      <c r="E45" s="65"/>
      <c r="F45" s="153">
        <f t="shared" si="3"/>
        <v>5000</v>
      </c>
      <c r="G45" s="153"/>
      <c r="H45" s="15"/>
      <c r="I45" s="15"/>
      <c r="J45" s="9">
        <f t="shared" si="1"/>
        <v>0</v>
      </c>
      <c r="K45" s="8" t="e">
        <f t="shared" si="0"/>
        <v>#DIV/0!</v>
      </c>
    </row>
    <row r="46" spans="1:11" ht="15" customHeight="1" x14ac:dyDescent="0.2">
      <c r="A46" s="13" t="s">
        <v>209</v>
      </c>
      <c r="B46" s="32" t="s">
        <v>128</v>
      </c>
      <c r="C46" s="16">
        <v>611272</v>
      </c>
      <c r="D46" s="156">
        <v>10000</v>
      </c>
      <c r="E46" s="65"/>
      <c r="F46" s="153">
        <f t="shared" si="3"/>
        <v>10000</v>
      </c>
      <c r="G46" s="153"/>
      <c r="H46" s="15"/>
      <c r="I46" s="15"/>
      <c r="J46" s="9">
        <f t="shared" si="1"/>
        <v>0</v>
      </c>
      <c r="K46" s="8" t="e">
        <f t="shared" si="0"/>
        <v>#DIV/0!</v>
      </c>
    </row>
    <row r="47" spans="1:11" ht="15" customHeight="1" x14ac:dyDescent="0.2">
      <c r="A47" s="13" t="s">
        <v>210</v>
      </c>
      <c r="B47" s="32" t="s">
        <v>129</v>
      </c>
      <c r="C47" s="16">
        <v>611273</v>
      </c>
      <c r="D47" s="156">
        <v>27000</v>
      </c>
      <c r="E47" s="65"/>
      <c r="F47" s="153">
        <f t="shared" si="3"/>
        <v>27000</v>
      </c>
      <c r="G47" s="153"/>
      <c r="H47" s="15"/>
      <c r="I47" s="15"/>
      <c r="J47" s="9">
        <f t="shared" si="1"/>
        <v>0</v>
      </c>
      <c r="K47" s="8" t="e">
        <f t="shared" si="0"/>
        <v>#DIV/0!</v>
      </c>
    </row>
    <row r="48" spans="1:11" ht="15" customHeight="1" x14ac:dyDescent="0.2">
      <c r="A48" s="13" t="s">
        <v>211</v>
      </c>
      <c r="B48" s="32" t="s">
        <v>130</v>
      </c>
      <c r="C48" s="16">
        <v>611274</v>
      </c>
      <c r="D48" s="156">
        <v>12000</v>
      </c>
      <c r="E48" s="65"/>
      <c r="F48" s="153">
        <f t="shared" si="3"/>
        <v>12000</v>
      </c>
      <c r="G48" s="153"/>
      <c r="H48" s="15"/>
      <c r="I48" s="15"/>
      <c r="J48" s="9">
        <f t="shared" si="1"/>
        <v>0</v>
      </c>
      <c r="K48" s="8" t="e">
        <f t="shared" si="0"/>
        <v>#DIV/0!</v>
      </c>
    </row>
    <row r="49" spans="1:11" ht="15" customHeight="1" x14ac:dyDescent="0.2">
      <c r="A49" s="13" t="s">
        <v>212</v>
      </c>
      <c r="B49" s="32" t="s">
        <v>132</v>
      </c>
      <c r="C49" s="16">
        <v>611275</v>
      </c>
      <c r="D49" s="156">
        <v>2000</v>
      </c>
      <c r="E49" s="65"/>
      <c r="F49" s="153">
        <f t="shared" si="3"/>
        <v>2000</v>
      </c>
      <c r="G49" s="153"/>
      <c r="H49" s="15"/>
      <c r="I49" s="15"/>
      <c r="J49" s="9">
        <f t="shared" si="1"/>
        <v>0</v>
      </c>
      <c r="K49" s="8" t="e">
        <f t="shared" si="0"/>
        <v>#DIV/0!</v>
      </c>
    </row>
    <row r="50" spans="1:11" ht="15" customHeight="1" x14ac:dyDescent="0.2">
      <c r="A50" s="13" t="s">
        <v>213</v>
      </c>
      <c r="B50" s="32" t="s">
        <v>131</v>
      </c>
      <c r="C50" s="16">
        <v>611276</v>
      </c>
      <c r="D50" s="156">
        <v>2000</v>
      </c>
      <c r="E50" s="65"/>
      <c r="F50" s="153">
        <f t="shared" si="3"/>
        <v>2000</v>
      </c>
      <c r="G50" s="153"/>
      <c r="H50" s="15"/>
      <c r="I50" s="15"/>
      <c r="J50" s="9">
        <f t="shared" si="1"/>
        <v>0</v>
      </c>
      <c r="K50" s="8" t="e">
        <f t="shared" si="0"/>
        <v>#DIV/0!</v>
      </c>
    </row>
    <row r="51" spans="1:11" ht="15" customHeight="1" x14ac:dyDescent="0.2">
      <c r="A51" s="13" t="s">
        <v>307</v>
      </c>
      <c r="B51" s="32" t="s">
        <v>133</v>
      </c>
      <c r="C51" s="16">
        <v>611277</v>
      </c>
      <c r="D51" s="156">
        <v>6000</v>
      </c>
      <c r="E51" s="65"/>
      <c r="F51" s="153">
        <f t="shared" si="3"/>
        <v>6000</v>
      </c>
      <c r="G51" s="153"/>
      <c r="H51" s="15"/>
      <c r="I51" s="15"/>
      <c r="J51" s="9">
        <f t="shared" si="1"/>
        <v>0</v>
      </c>
      <c r="K51" s="8" t="e">
        <f t="shared" si="0"/>
        <v>#DIV/0!</v>
      </c>
    </row>
    <row r="52" spans="1:11" ht="25.5" customHeight="1" x14ac:dyDescent="0.2">
      <c r="A52" s="149">
        <v>6</v>
      </c>
      <c r="B52" s="31" t="s">
        <v>3</v>
      </c>
      <c r="C52" s="30">
        <v>613000</v>
      </c>
      <c r="D52" s="66">
        <f>SUM(D53+D66+D72+D74+D84+D90+D95+D103+D107)</f>
        <v>1415000</v>
      </c>
      <c r="E52" s="66">
        <f>SUM(E53+E66+E74+E84+E90+E95+E103+E107)</f>
        <v>10953.439999999973</v>
      </c>
      <c r="F52" s="66">
        <f>SUM(D52:E52)</f>
        <v>1425953.44</v>
      </c>
      <c r="G52" s="66">
        <f>SUM(G53+G66+G72+G74+G84+G90+G95+G103+G107)</f>
        <v>0</v>
      </c>
      <c r="H52" s="66">
        <f>SUM(H53+H66+H72+H74+H84+H90+H95+H103+H107)</f>
        <v>0</v>
      </c>
      <c r="I52" s="66">
        <f>SUM(I53+I66+I72+I74+I84+I90+I95+I103+I107)</f>
        <v>0</v>
      </c>
      <c r="J52" s="9">
        <f t="shared" si="1"/>
        <v>0</v>
      </c>
      <c r="K52" s="8" t="e">
        <f t="shared" si="0"/>
        <v>#DIV/0!</v>
      </c>
    </row>
    <row r="53" spans="1:11" ht="15" customHeight="1" x14ac:dyDescent="0.2">
      <c r="A53" s="151">
        <v>7</v>
      </c>
      <c r="B53" s="148" t="s">
        <v>75</v>
      </c>
      <c r="C53" s="149">
        <v>613100</v>
      </c>
      <c r="D53" s="33">
        <f>SUM(D54:D65)</f>
        <v>279000</v>
      </c>
      <c r="E53" s="33">
        <f>SUM(E54:E65)</f>
        <v>143582.47999999998</v>
      </c>
      <c r="F53" s="33">
        <f>SUM(D53:E53)</f>
        <v>422582.48</v>
      </c>
      <c r="G53" s="58">
        <f>SUM(G54:G65)</f>
        <v>0</v>
      </c>
      <c r="H53" s="58">
        <f>SUM(H54:H65)</f>
        <v>0</v>
      </c>
      <c r="I53" s="58">
        <f>SUM(I54:I65)</f>
        <v>0</v>
      </c>
      <c r="J53" s="9">
        <f t="shared" si="1"/>
        <v>0</v>
      </c>
      <c r="K53" s="8" t="e">
        <f t="shared" si="0"/>
        <v>#DIV/0!</v>
      </c>
    </row>
    <row r="54" spans="1:11" ht="15" customHeight="1" x14ac:dyDescent="0.2">
      <c r="A54" s="13" t="s">
        <v>214</v>
      </c>
      <c r="B54" s="32" t="s">
        <v>134</v>
      </c>
      <c r="C54" s="16">
        <v>613111</v>
      </c>
      <c r="D54" s="153">
        <v>1000</v>
      </c>
      <c r="E54" s="153">
        <v>3000</v>
      </c>
      <c r="F54" s="153">
        <f>SUM(D54:E54)</f>
        <v>4000</v>
      </c>
      <c r="G54" s="153"/>
      <c r="H54" s="15"/>
      <c r="I54" s="15"/>
      <c r="J54" s="9">
        <f t="shared" si="1"/>
        <v>0</v>
      </c>
      <c r="K54" s="8" t="e">
        <f t="shared" si="0"/>
        <v>#DIV/0!</v>
      </c>
    </row>
    <row r="55" spans="1:11" ht="15" customHeight="1" x14ac:dyDescent="0.2">
      <c r="A55" s="13" t="s">
        <v>215</v>
      </c>
      <c r="B55" s="32" t="s">
        <v>135</v>
      </c>
      <c r="C55" s="16">
        <v>613113</v>
      </c>
      <c r="D55" s="171">
        <v>104000</v>
      </c>
      <c r="E55" s="153">
        <v>77832.479999999996</v>
      </c>
      <c r="F55" s="153">
        <f t="shared" ref="F55:F90" si="4">SUM(D55:E55)</f>
        <v>181832.47999999998</v>
      </c>
      <c r="G55" s="153"/>
      <c r="H55" s="15"/>
      <c r="I55" s="15"/>
      <c r="J55" s="9">
        <f t="shared" si="1"/>
        <v>0</v>
      </c>
      <c r="K55" s="8" t="e">
        <f t="shared" si="0"/>
        <v>#DIV/0!</v>
      </c>
    </row>
    <row r="56" spans="1:11" ht="15" customHeight="1" x14ac:dyDescent="0.2">
      <c r="A56" s="13" t="s">
        <v>216</v>
      </c>
      <c r="B56" s="32" t="s">
        <v>136</v>
      </c>
      <c r="C56" s="16">
        <v>613114</v>
      </c>
      <c r="D56" s="153">
        <v>22000</v>
      </c>
      <c r="E56" s="153">
        <v>8000</v>
      </c>
      <c r="F56" s="153">
        <f t="shared" si="4"/>
        <v>30000</v>
      </c>
      <c r="G56" s="153"/>
      <c r="H56" s="15"/>
      <c r="I56" s="15"/>
      <c r="J56" s="9">
        <f t="shared" si="1"/>
        <v>0</v>
      </c>
      <c r="K56" s="8" t="e">
        <f t="shared" si="0"/>
        <v>#DIV/0!</v>
      </c>
    </row>
    <row r="57" spans="1:11" ht="15" customHeight="1" x14ac:dyDescent="0.2">
      <c r="A57" s="13" t="s">
        <v>217</v>
      </c>
      <c r="B57" s="32" t="s">
        <v>137</v>
      </c>
      <c r="C57" s="16">
        <v>613115</v>
      </c>
      <c r="D57" s="153">
        <v>21000</v>
      </c>
      <c r="E57" s="153">
        <v>2000</v>
      </c>
      <c r="F57" s="153">
        <f t="shared" si="4"/>
        <v>23000</v>
      </c>
      <c r="G57" s="153"/>
      <c r="H57" s="15"/>
      <c r="I57" s="15"/>
      <c r="J57" s="9">
        <f t="shared" si="1"/>
        <v>0</v>
      </c>
      <c r="K57" s="8" t="e">
        <f t="shared" si="0"/>
        <v>#DIV/0!</v>
      </c>
    </row>
    <row r="58" spans="1:11" ht="15" customHeight="1" x14ac:dyDescent="0.2">
      <c r="A58" s="13" t="s">
        <v>218</v>
      </c>
      <c r="B58" s="32" t="s">
        <v>138</v>
      </c>
      <c r="C58" s="16">
        <v>613116</v>
      </c>
      <c r="D58" s="153">
        <v>4000</v>
      </c>
      <c r="E58" s="153">
        <v>-26000</v>
      </c>
      <c r="F58" s="153">
        <f t="shared" si="4"/>
        <v>-22000</v>
      </c>
      <c r="G58" s="153"/>
      <c r="H58" s="15"/>
      <c r="I58" s="15"/>
      <c r="J58" s="9">
        <f t="shared" si="1"/>
        <v>0</v>
      </c>
      <c r="K58" s="8" t="e">
        <f t="shared" si="0"/>
        <v>#DIV/0!</v>
      </c>
    </row>
    <row r="59" spans="1:11" ht="15" customHeight="1" x14ac:dyDescent="0.2">
      <c r="A59" s="13" t="s">
        <v>219</v>
      </c>
      <c r="B59" s="32" t="s">
        <v>305</v>
      </c>
      <c r="C59" s="16">
        <v>613117</v>
      </c>
      <c r="D59" s="153">
        <v>5000</v>
      </c>
      <c r="E59" s="153">
        <v>-12500</v>
      </c>
      <c r="F59" s="153">
        <f t="shared" si="4"/>
        <v>-7500</v>
      </c>
      <c r="G59" s="153"/>
      <c r="H59" s="15"/>
      <c r="I59" s="15"/>
      <c r="J59" s="9">
        <f t="shared" si="1"/>
        <v>0</v>
      </c>
      <c r="K59" s="8" t="e">
        <f t="shared" si="0"/>
        <v>#DIV/0!</v>
      </c>
    </row>
    <row r="60" spans="1:11" ht="15" customHeight="1" x14ac:dyDescent="0.2">
      <c r="A60" s="13" t="s">
        <v>220</v>
      </c>
      <c r="B60" s="32" t="s">
        <v>139</v>
      </c>
      <c r="C60" s="16">
        <v>613121</v>
      </c>
      <c r="D60" s="153">
        <v>51000</v>
      </c>
      <c r="E60" s="153">
        <v>61000</v>
      </c>
      <c r="F60" s="153">
        <f t="shared" si="4"/>
        <v>112000</v>
      </c>
      <c r="G60" s="153"/>
      <c r="H60" s="15"/>
      <c r="I60" s="15"/>
      <c r="J60" s="9">
        <f t="shared" si="1"/>
        <v>0</v>
      </c>
      <c r="K60" s="8" t="e">
        <f t="shared" si="0"/>
        <v>#DIV/0!</v>
      </c>
    </row>
    <row r="61" spans="1:11" ht="15" customHeight="1" x14ac:dyDescent="0.2">
      <c r="A61" s="13" t="s">
        <v>221</v>
      </c>
      <c r="B61" s="32" t="s">
        <v>334</v>
      </c>
      <c r="C61" s="16">
        <v>613123</v>
      </c>
      <c r="D61" s="153"/>
      <c r="E61" s="153">
        <v>-29000</v>
      </c>
      <c r="F61" s="153"/>
      <c r="G61" s="153"/>
      <c r="H61" s="15"/>
      <c r="I61" s="15"/>
      <c r="J61" s="9" t="e">
        <f t="shared" si="1"/>
        <v>#DIV/0!</v>
      </c>
      <c r="K61" s="8" t="e">
        <f t="shared" si="0"/>
        <v>#DIV/0!</v>
      </c>
    </row>
    <row r="62" spans="1:11" ht="15" customHeight="1" x14ac:dyDescent="0.2">
      <c r="A62" s="13" t="s">
        <v>222</v>
      </c>
      <c r="B62" s="32" t="s">
        <v>140</v>
      </c>
      <c r="C62" s="16">
        <v>613124</v>
      </c>
      <c r="D62" s="153">
        <v>31000</v>
      </c>
      <c r="E62" s="153">
        <v>45550</v>
      </c>
      <c r="F62" s="153">
        <f t="shared" si="4"/>
        <v>76550</v>
      </c>
      <c r="G62" s="153"/>
      <c r="H62" s="15"/>
      <c r="I62" s="15"/>
      <c r="J62" s="9">
        <f t="shared" si="1"/>
        <v>0</v>
      </c>
      <c r="K62" s="8" t="e">
        <f t="shared" si="0"/>
        <v>#DIV/0!</v>
      </c>
    </row>
    <row r="63" spans="1:11" ht="15" customHeight="1" x14ac:dyDescent="0.2">
      <c r="A63" s="13" t="s">
        <v>289</v>
      </c>
      <c r="B63" s="32" t="s">
        <v>141</v>
      </c>
      <c r="C63" s="16">
        <v>613125</v>
      </c>
      <c r="D63" s="153">
        <v>37000</v>
      </c>
      <c r="E63" s="153">
        <v>5000</v>
      </c>
      <c r="F63" s="153">
        <f t="shared" si="4"/>
        <v>42000</v>
      </c>
      <c r="G63" s="153"/>
      <c r="H63" s="15"/>
      <c r="I63" s="15"/>
      <c r="J63" s="9">
        <f t="shared" si="1"/>
        <v>0</v>
      </c>
      <c r="K63" s="8" t="e">
        <f t="shared" si="0"/>
        <v>#DIV/0!</v>
      </c>
    </row>
    <row r="64" spans="1:11" ht="15" customHeight="1" x14ac:dyDescent="0.2">
      <c r="A64" s="13" t="s">
        <v>308</v>
      </c>
      <c r="B64" s="32" t="s">
        <v>142</v>
      </c>
      <c r="C64" s="16">
        <v>613126</v>
      </c>
      <c r="D64" s="153">
        <v>2000</v>
      </c>
      <c r="E64" s="33">
        <v>-7000</v>
      </c>
      <c r="F64" s="153">
        <f t="shared" si="4"/>
        <v>-5000</v>
      </c>
      <c r="G64" s="153"/>
      <c r="H64" s="15"/>
      <c r="I64" s="15"/>
      <c r="J64" s="9">
        <f t="shared" si="1"/>
        <v>0</v>
      </c>
      <c r="K64" s="8" t="e">
        <f t="shared" si="0"/>
        <v>#DIV/0!</v>
      </c>
    </row>
    <row r="65" spans="1:11" ht="15" customHeight="1" x14ac:dyDescent="0.2">
      <c r="A65" s="13" t="s">
        <v>335</v>
      </c>
      <c r="B65" s="32" t="s">
        <v>306</v>
      </c>
      <c r="C65" s="16">
        <v>613127</v>
      </c>
      <c r="D65" s="153">
        <v>1000</v>
      </c>
      <c r="E65" s="33">
        <v>15700</v>
      </c>
      <c r="F65" s="153">
        <f t="shared" si="4"/>
        <v>16700</v>
      </c>
      <c r="G65" s="153"/>
      <c r="H65" s="15"/>
      <c r="I65" s="15"/>
      <c r="J65" s="9">
        <f t="shared" si="1"/>
        <v>0</v>
      </c>
      <c r="K65" s="8" t="e">
        <f t="shared" si="0"/>
        <v>#DIV/0!</v>
      </c>
    </row>
    <row r="66" spans="1:11" ht="15" customHeight="1" x14ac:dyDescent="0.2">
      <c r="A66" s="149">
        <v>8</v>
      </c>
      <c r="B66" s="150" t="s">
        <v>29</v>
      </c>
      <c r="C66" s="149">
        <v>613200</v>
      </c>
      <c r="D66" s="33">
        <f>SUM(D67:D71)</f>
        <v>135000</v>
      </c>
      <c r="E66" s="33">
        <f>SUM(E67:E71)</f>
        <v>2008.5</v>
      </c>
      <c r="F66" s="33">
        <f t="shared" si="4"/>
        <v>137008.5</v>
      </c>
      <c r="G66" s="65">
        <f>SUM(G67:G71)</f>
        <v>0</v>
      </c>
      <c r="H66" s="65">
        <f>SUM(H67:H71)</f>
        <v>0</v>
      </c>
      <c r="I66" s="65">
        <f>SUM(I67:I71)</f>
        <v>0</v>
      </c>
      <c r="J66" s="9">
        <f t="shared" si="1"/>
        <v>0</v>
      </c>
      <c r="K66" s="8" t="e">
        <f t="shared" si="0"/>
        <v>#DIV/0!</v>
      </c>
    </row>
    <row r="67" spans="1:11" ht="15" customHeight="1" x14ac:dyDescent="0.2">
      <c r="A67" s="17" t="s">
        <v>223</v>
      </c>
      <c r="B67" s="152" t="s">
        <v>143</v>
      </c>
      <c r="C67" s="17">
        <v>613211</v>
      </c>
      <c r="D67" s="153">
        <v>47900</v>
      </c>
      <c r="E67" s="153"/>
      <c r="F67" s="153">
        <f t="shared" si="4"/>
        <v>47900</v>
      </c>
      <c r="G67" s="153"/>
      <c r="H67" s="15"/>
      <c r="I67" s="15"/>
      <c r="J67" s="9">
        <f t="shared" si="1"/>
        <v>0</v>
      </c>
      <c r="K67" s="8" t="e">
        <f t="shared" si="0"/>
        <v>#DIV/0!</v>
      </c>
    </row>
    <row r="68" spans="1:11" ht="15" customHeight="1" x14ac:dyDescent="0.2">
      <c r="A68" s="17" t="s">
        <v>224</v>
      </c>
      <c r="B68" s="152" t="s">
        <v>144</v>
      </c>
      <c r="C68" s="17">
        <v>613212</v>
      </c>
      <c r="D68" s="153">
        <v>33660</v>
      </c>
      <c r="E68" s="153">
        <v>2008.5</v>
      </c>
      <c r="F68" s="153">
        <f t="shared" si="4"/>
        <v>35668.5</v>
      </c>
      <c r="G68" s="153"/>
      <c r="H68" s="15"/>
      <c r="I68" s="15"/>
      <c r="J68" s="9">
        <f t="shared" si="1"/>
        <v>0</v>
      </c>
      <c r="K68" s="8" t="e">
        <f t="shared" si="0"/>
        <v>#DIV/0!</v>
      </c>
    </row>
    <row r="69" spans="1:11" ht="15" customHeight="1" x14ac:dyDescent="0.2">
      <c r="A69" s="17" t="s">
        <v>225</v>
      </c>
      <c r="B69" s="152" t="s">
        <v>145</v>
      </c>
      <c r="C69" s="17">
        <v>613213</v>
      </c>
      <c r="D69" s="153">
        <f>SUM(1840+3000)</f>
        <v>4840</v>
      </c>
      <c r="E69" s="153"/>
      <c r="F69" s="153">
        <f t="shared" si="4"/>
        <v>4840</v>
      </c>
      <c r="G69" s="153"/>
      <c r="H69" s="15"/>
      <c r="I69" s="15"/>
      <c r="J69" s="9">
        <f t="shared" si="1"/>
        <v>0</v>
      </c>
      <c r="K69" s="8" t="e">
        <f t="shared" si="0"/>
        <v>#DIV/0!</v>
      </c>
    </row>
    <row r="70" spans="1:11" ht="15" customHeight="1" x14ac:dyDescent="0.2">
      <c r="A70" s="17" t="s">
        <v>226</v>
      </c>
      <c r="B70" s="152" t="s">
        <v>146</v>
      </c>
      <c r="C70" s="17">
        <v>613221</v>
      </c>
      <c r="D70" s="171">
        <v>43600</v>
      </c>
      <c r="E70" s="153"/>
      <c r="F70" s="153">
        <f t="shared" si="4"/>
        <v>43600</v>
      </c>
      <c r="G70" s="153"/>
      <c r="H70" s="15"/>
      <c r="I70" s="15"/>
      <c r="J70" s="9">
        <f t="shared" si="1"/>
        <v>0</v>
      </c>
      <c r="K70" s="8" t="e">
        <f t="shared" si="0"/>
        <v>#DIV/0!</v>
      </c>
    </row>
    <row r="71" spans="1:11" ht="15" customHeight="1" x14ac:dyDescent="0.2">
      <c r="A71" s="17" t="s">
        <v>227</v>
      </c>
      <c r="B71" s="152" t="s">
        <v>147</v>
      </c>
      <c r="C71" s="17">
        <v>613222</v>
      </c>
      <c r="D71" s="153">
        <v>5000</v>
      </c>
      <c r="E71" s="153"/>
      <c r="F71" s="153">
        <f t="shared" si="4"/>
        <v>5000</v>
      </c>
      <c r="G71" s="153"/>
      <c r="H71" s="15"/>
      <c r="I71" s="15"/>
      <c r="J71" s="9">
        <f t="shared" si="1"/>
        <v>0</v>
      </c>
      <c r="K71" s="8" t="e">
        <f t="shared" si="0"/>
        <v>#DIV/0!</v>
      </c>
    </row>
    <row r="72" spans="1:11" ht="15" customHeight="1" x14ac:dyDescent="0.2">
      <c r="A72" s="151">
        <v>9</v>
      </c>
      <c r="B72" s="150" t="s">
        <v>28</v>
      </c>
      <c r="C72" s="149">
        <v>613300</v>
      </c>
      <c r="D72" s="33">
        <f>SUM(D73)</f>
        <v>4000</v>
      </c>
      <c r="E72" s="33"/>
      <c r="F72" s="33">
        <f t="shared" si="4"/>
        <v>4000</v>
      </c>
      <c r="G72" s="33"/>
      <c r="H72" s="33"/>
      <c r="I72" s="33"/>
      <c r="J72" s="9">
        <f t="shared" si="1"/>
        <v>0</v>
      </c>
      <c r="K72" s="8" t="e">
        <f t="shared" si="0"/>
        <v>#DIV/0!</v>
      </c>
    </row>
    <row r="73" spans="1:11" ht="15" customHeight="1" x14ac:dyDescent="0.2">
      <c r="A73" s="13" t="s">
        <v>228</v>
      </c>
      <c r="B73" s="92" t="s">
        <v>268</v>
      </c>
      <c r="C73" s="16">
        <v>613311</v>
      </c>
      <c r="D73" s="171">
        <f>SUM(2000+2000)</f>
        <v>4000</v>
      </c>
      <c r="E73" s="153"/>
      <c r="F73" s="153">
        <f t="shared" si="4"/>
        <v>4000</v>
      </c>
      <c r="G73" s="153"/>
      <c r="H73" s="15"/>
      <c r="I73" s="15"/>
      <c r="J73" s="9">
        <f t="shared" si="1"/>
        <v>0</v>
      </c>
      <c r="K73" s="8" t="e">
        <f t="shared" si="0"/>
        <v>#DIV/0!</v>
      </c>
    </row>
    <row r="74" spans="1:11" ht="15" customHeight="1" x14ac:dyDescent="0.2">
      <c r="A74" s="149">
        <v>10</v>
      </c>
      <c r="B74" s="150" t="s">
        <v>37</v>
      </c>
      <c r="C74" s="149">
        <v>613400</v>
      </c>
      <c r="D74" s="33">
        <f>SUM(D75:D83)</f>
        <v>78000</v>
      </c>
      <c r="E74" s="33">
        <f>SUM(E75:E83)</f>
        <v>11622.46</v>
      </c>
      <c r="F74" s="33">
        <f t="shared" si="4"/>
        <v>89622.459999999992</v>
      </c>
      <c r="G74" s="65">
        <f>SUM(G75:G83)</f>
        <v>0</v>
      </c>
      <c r="H74" s="65">
        <f>SUM(H75:H83)</f>
        <v>0</v>
      </c>
      <c r="I74" s="65">
        <f>SUM(I75:I83)</f>
        <v>0</v>
      </c>
      <c r="J74" s="9">
        <f t="shared" si="1"/>
        <v>0</v>
      </c>
      <c r="K74" s="8" t="e">
        <f t="shared" si="0"/>
        <v>#DIV/0!</v>
      </c>
    </row>
    <row r="75" spans="1:11" ht="15" customHeight="1" x14ac:dyDescent="0.2">
      <c r="A75" s="17" t="s">
        <v>229</v>
      </c>
      <c r="B75" s="92" t="s">
        <v>149</v>
      </c>
      <c r="C75" s="16">
        <v>613411</v>
      </c>
      <c r="D75" s="153">
        <v>10000</v>
      </c>
      <c r="E75" s="33"/>
      <c r="F75" s="153">
        <f t="shared" si="4"/>
        <v>10000</v>
      </c>
      <c r="G75" s="153"/>
      <c r="H75" s="15"/>
      <c r="I75" s="15"/>
      <c r="J75" s="9">
        <f t="shared" si="1"/>
        <v>0</v>
      </c>
      <c r="K75" s="8" t="e">
        <f t="shared" si="0"/>
        <v>#DIV/0!</v>
      </c>
    </row>
    <row r="76" spans="1:11" ht="15" customHeight="1" x14ac:dyDescent="0.2">
      <c r="A76" s="17" t="s">
        <v>230</v>
      </c>
      <c r="B76" s="92" t="s">
        <v>309</v>
      </c>
      <c r="C76" s="16">
        <v>613412</v>
      </c>
      <c r="D76" s="153">
        <v>10000</v>
      </c>
      <c r="E76" s="33"/>
      <c r="F76" s="153">
        <f t="shared" si="4"/>
        <v>10000</v>
      </c>
      <c r="G76" s="153"/>
      <c r="H76" s="15"/>
      <c r="I76" s="15"/>
      <c r="J76" s="9">
        <f t="shared" si="1"/>
        <v>0</v>
      </c>
      <c r="K76" s="8" t="e">
        <f t="shared" si="0"/>
        <v>#DIV/0!</v>
      </c>
    </row>
    <row r="77" spans="1:11" ht="15" customHeight="1" x14ac:dyDescent="0.2">
      <c r="A77" s="17" t="s">
        <v>231</v>
      </c>
      <c r="B77" s="92" t="s">
        <v>450</v>
      </c>
      <c r="C77" s="16">
        <v>613415</v>
      </c>
      <c r="D77" s="153"/>
      <c r="E77" s="33"/>
      <c r="F77" s="153"/>
      <c r="G77" s="153"/>
      <c r="H77" s="15"/>
      <c r="I77" s="15"/>
      <c r="J77" s="9" t="e">
        <f t="shared" si="1"/>
        <v>#DIV/0!</v>
      </c>
      <c r="K77" s="8" t="e">
        <f t="shared" si="0"/>
        <v>#DIV/0!</v>
      </c>
    </row>
    <row r="78" spans="1:11" ht="15" customHeight="1" x14ac:dyDescent="0.2">
      <c r="A78" s="17" t="s">
        <v>232</v>
      </c>
      <c r="B78" s="92" t="s">
        <v>150</v>
      </c>
      <c r="C78" s="16">
        <v>613416</v>
      </c>
      <c r="D78" s="153">
        <v>5000</v>
      </c>
      <c r="E78" s="33">
        <v>1000</v>
      </c>
      <c r="F78" s="153">
        <f t="shared" si="4"/>
        <v>6000</v>
      </c>
      <c r="G78" s="153"/>
      <c r="H78" s="15"/>
      <c r="I78" s="15"/>
      <c r="J78" s="9">
        <f t="shared" si="1"/>
        <v>0</v>
      </c>
      <c r="K78" s="8" t="e">
        <f t="shared" si="0"/>
        <v>#DIV/0!</v>
      </c>
    </row>
    <row r="79" spans="1:11" ht="15" customHeight="1" x14ac:dyDescent="0.2">
      <c r="A79" s="17" t="s">
        <v>274</v>
      </c>
      <c r="B79" s="92" t="s">
        <v>151</v>
      </c>
      <c r="C79" s="16">
        <v>613417</v>
      </c>
      <c r="D79" s="153">
        <v>35000</v>
      </c>
      <c r="E79" s="33">
        <v>-10000</v>
      </c>
      <c r="F79" s="153">
        <f t="shared" si="4"/>
        <v>25000</v>
      </c>
      <c r="G79" s="153"/>
      <c r="H79" s="15"/>
      <c r="I79" s="15"/>
      <c r="J79" s="9">
        <f t="shared" si="1"/>
        <v>0</v>
      </c>
      <c r="K79" s="8" t="e">
        <f t="shared" si="0"/>
        <v>#DIV/0!</v>
      </c>
    </row>
    <row r="80" spans="1:11" ht="15" customHeight="1" x14ac:dyDescent="0.2">
      <c r="A80" s="17" t="s">
        <v>310</v>
      </c>
      <c r="B80" s="92" t="s">
        <v>152</v>
      </c>
      <c r="C80" s="16">
        <v>613418</v>
      </c>
      <c r="D80" s="153">
        <v>17000</v>
      </c>
      <c r="E80" s="33">
        <v>20622.46</v>
      </c>
      <c r="F80" s="153">
        <f t="shared" si="4"/>
        <v>37622.46</v>
      </c>
      <c r="G80" s="153"/>
      <c r="H80" s="15"/>
      <c r="I80" s="15"/>
      <c r="J80" s="9">
        <f t="shared" si="1"/>
        <v>0</v>
      </c>
      <c r="K80" s="8" t="e">
        <f t="shared" si="0"/>
        <v>#DIV/0!</v>
      </c>
    </row>
    <row r="81" spans="1:11" ht="15" customHeight="1" x14ac:dyDescent="0.2">
      <c r="A81" s="17" t="s">
        <v>311</v>
      </c>
      <c r="B81" s="92" t="s">
        <v>428</v>
      </c>
      <c r="C81" s="16">
        <v>613423</v>
      </c>
      <c r="D81" s="153"/>
      <c r="E81" s="33"/>
      <c r="F81" s="153"/>
      <c r="G81" s="153"/>
      <c r="H81" s="15"/>
      <c r="I81" s="15"/>
      <c r="J81" s="9"/>
      <c r="K81" s="8" t="e">
        <f t="shared" si="0"/>
        <v>#DIV/0!</v>
      </c>
    </row>
    <row r="82" spans="1:11" ht="15" customHeight="1" x14ac:dyDescent="0.2">
      <c r="A82" s="17" t="s">
        <v>357</v>
      </c>
      <c r="B82" s="92" t="s">
        <v>439</v>
      </c>
      <c r="C82" s="16">
        <v>613484</v>
      </c>
      <c r="D82" s="153">
        <v>1000</v>
      </c>
      <c r="E82" s="33"/>
      <c r="F82" s="153">
        <f t="shared" si="4"/>
        <v>1000</v>
      </c>
      <c r="G82" s="153"/>
      <c r="H82" s="15"/>
      <c r="I82" s="15"/>
      <c r="J82" s="9">
        <f t="shared" si="1"/>
        <v>0</v>
      </c>
      <c r="K82" s="8"/>
    </row>
    <row r="83" spans="1:11" ht="15" customHeight="1" x14ac:dyDescent="0.2">
      <c r="A83" s="17" t="s">
        <v>438</v>
      </c>
      <c r="B83" s="92" t="s">
        <v>275</v>
      </c>
      <c r="C83" s="16">
        <v>613492</v>
      </c>
      <c r="D83" s="153"/>
      <c r="E83" s="33"/>
      <c r="F83" s="33">
        <f t="shared" si="4"/>
        <v>0</v>
      </c>
      <c r="G83" s="153"/>
      <c r="H83" s="15"/>
      <c r="I83" s="15"/>
      <c r="J83" s="9" t="e">
        <f t="shared" si="1"/>
        <v>#DIV/0!</v>
      </c>
      <c r="K83" s="8" t="e">
        <f t="shared" si="0"/>
        <v>#DIV/0!</v>
      </c>
    </row>
    <row r="84" spans="1:11" ht="15" customHeight="1" x14ac:dyDescent="0.2">
      <c r="A84" s="151">
        <v>11</v>
      </c>
      <c r="B84" s="150" t="s">
        <v>74</v>
      </c>
      <c r="C84" s="149">
        <v>613500</v>
      </c>
      <c r="D84" s="33">
        <f>SUM(D86:D89)</f>
        <v>64000</v>
      </c>
      <c r="E84" s="33">
        <f>SUM(E86:E89)</f>
        <v>-20000</v>
      </c>
      <c r="F84" s="33">
        <f>SUM(D84:E84)</f>
        <v>44000</v>
      </c>
      <c r="G84" s="65">
        <f>SUM(G85:G89)</f>
        <v>0</v>
      </c>
      <c r="H84" s="65">
        <f>SUM(H85:H89)</f>
        <v>0</v>
      </c>
      <c r="I84" s="65">
        <f>SUM(I85:I89)</f>
        <v>0</v>
      </c>
      <c r="J84" s="9">
        <f t="shared" si="1"/>
        <v>0</v>
      </c>
      <c r="K84" s="8" t="e">
        <f t="shared" si="0"/>
        <v>#DIV/0!</v>
      </c>
    </row>
    <row r="85" spans="1:11" ht="15" customHeight="1" x14ac:dyDescent="0.2">
      <c r="A85" s="13" t="s">
        <v>233</v>
      </c>
      <c r="B85" s="152" t="s">
        <v>429</v>
      </c>
      <c r="C85" s="17">
        <v>613511</v>
      </c>
      <c r="D85" s="33"/>
      <c r="E85" s="33"/>
      <c r="F85" s="33"/>
      <c r="G85" s="156"/>
      <c r="H85" s="153"/>
      <c r="I85" s="153"/>
      <c r="J85" s="9"/>
      <c r="K85" s="8"/>
    </row>
    <row r="86" spans="1:11" ht="15" customHeight="1" x14ac:dyDescent="0.2">
      <c r="A86" s="166" t="s">
        <v>234</v>
      </c>
      <c r="B86" s="92" t="s">
        <v>153</v>
      </c>
      <c r="C86" s="16">
        <v>613512</v>
      </c>
      <c r="D86" s="153">
        <v>55000</v>
      </c>
      <c r="E86" s="153">
        <v>-20000</v>
      </c>
      <c r="F86" s="153">
        <f t="shared" si="4"/>
        <v>35000</v>
      </c>
      <c r="G86" s="153"/>
      <c r="H86" s="15"/>
      <c r="I86" s="15"/>
      <c r="J86" s="9">
        <f t="shared" si="1"/>
        <v>0</v>
      </c>
      <c r="K86" s="8" t="e">
        <f t="shared" si="0"/>
        <v>#DIV/0!</v>
      </c>
    </row>
    <row r="87" spans="1:11" ht="15" customHeight="1" x14ac:dyDescent="0.2">
      <c r="A87" s="13" t="s">
        <v>276</v>
      </c>
      <c r="B87" s="92" t="s">
        <v>358</v>
      </c>
      <c r="C87" s="16">
        <v>613513</v>
      </c>
      <c r="D87" s="153"/>
      <c r="E87" s="153"/>
      <c r="F87" s="153"/>
      <c r="G87" s="153"/>
      <c r="H87" s="15"/>
      <c r="I87" s="15"/>
      <c r="J87" s="9"/>
      <c r="K87" s="8"/>
    </row>
    <row r="88" spans="1:11" ht="15" customHeight="1" x14ac:dyDescent="0.2">
      <c r="A88" s="13" t="s">
        <v>359</v>
      </c>
      <c r="B88" s="92" t="s">
        <v>154</v>
      </c>
      <c r="C88" s="16">
        <v>613523</v>
      </c>
      <c r="D88" s="153">
        <v>8000</v>
      </c>
      <c r="E88" s="153"/>
      <c r="F88" s="153">
        <f t="shared" si="4"/>
        <v>8000</v>
      </c>
      <c r="G88" s="153"/>
      <c r="H88" s="15"/>
      <c r="I88" s="15"/>
      <c r="J88" s="9">
        <f t="shared" si="1"/>
        <v>0</v>
      </c>
      <c r="K88" s="8" t="e">
        <f t="shared" si="0"/>
        <v>#DIV/0!</v>
      </c>
    </row>
    <row r="89" spans="1:11" ht="15" customHeight="1" x14ac:dyDescent="0.2">
      <c r="A89" s="13" t="s">
        <v>415</v>
      </c>
      <c r="B89" s="92" t="s">
        <v>277</v>
      </c>
      <c r="C89" s="16">
        <v>613524</v>
      </c>
      <c r="D89" s="171">
        <v>1000</v>
      </c>
      <c r="E89" s="153"/>
      <c r="F89" s="153">
        <f t="shared" si="4"/>
        <v>1000</v>
      </c>
      <c r="G89" s="153"/>
      <c r="H89" s="15"/>
      <c r="I89" s="15"/>
      <c r="J89" s="9">
        <f t="shared" si="1"/>
        <v>0</v>
      </c>
      <c r="K89" s="8" t="e">
        <f t="shared" si="0"/>
        <v>#DIV/0!</v>
      </c>
    </row>
    <row r="90" spans="1:11" ht="15" customHeight="1" x14ac:dyDescent="0.2">
      <c r="A90" s="149">
        <v>12</v>
      </c>
      <c r="B90" s="150" t="s">
        <v>32</v>
      </c>
      <c r="C90" s="149">
        <v>613600</v>
      </c>
      <c r="D90" s="29">
        <f>SUM(D91:D94)</f>
        <v>31000</v>
      </c>
      <c r="E90" s="29">
        <f>SUM(E91:E94)</f>
        <v>0</v>
      </c>
      <c r="F90" s="33">
        <f t="shared" si="4"/>
        <v>31000</v>
      </c>
      <c r="G90" s="33"/>
      <c r="H90" s="33"/>
      <c r="I90" s="33"/>
      <c r="J90" s="9">
        <f t="shared" si="1"/>
        <v>0</v>
      </c>
      <c r="K90" s="8" t="e">
        <f t="shared" si="0"/>
        <v>#DIV/0!</v>
      </c>
    </row>
    <row r="91" spans="1:11" ht="15" customHeight="1" x14ac:dyDescent="0.2">
      <c r="A91" s="17" t="s">
        <v>235</v>
      </c>
      <c r="B91" s="92" t="s">
        <v>155</v>
      </c>
      <c r="C91" s="16">
        <v>613611</v>
      </c>
      <c r="D91" s="156">
        <v>31000</v>
      </c>
      <c r="E91" s="156"/>
      <c r="F91" s="156">
        <f>SUM(D91:E91)</f>
        <v>31000</v>
      </c>
      <c r="G91" s="156"/>
      <c r="H91" s="153"/>
      <c r="I91" s="153"/>
      <c r="J91" s="9">
        <f t="shared" si="1"/>
        <v>0</v>
      </c>
      <c r="K91" s="8" t="e">
        <f t="shared" si="0"/>
        <v>#DIV/0!</v>
      </c>
    </row>
    <row r="92" spans="1:11" ht="15" customHeight="1" x14ac:dyDescent="0.2">
      <c r="A92" s="17" t="s">
        <v>236</v>
      </c>
      <c r="B92" s="92" t="s">
        <v>156</v>
      </c>
      <c r="C92" s="16">
        <v>613614</v>
      </c>
      <c r="D92" s="156"/>
      <c r="E92" s="29"/>
      <c r="F92" s="156">
        <f>SUM(D92:E92)</f>
        <v>0</v>
      </c>
      <c r="G92" s="156"/>
      <c r="H92" s="153"/>
      <c r="I92" s="153"/>
      <c r="J92" s="9" t="e">
        <f t="shared" si="1"/>
        <v>#DIV/0!</v>
      </c>
      <c r="K92" s="8" t="e">
        <f t="shared" si="0"/>
        <v>#DIV/0!</v>
      </c>
    </row>
    <row r="93" spans="1:11" ht="15" customHeight="1" x14ac:dyDescent="0.2">
      <c r="A93" s="160" t="s">
        <v>319</v>
      </c>
      <c r="B93" s="92" t="s">
        <v>320</v>
      </c>
      <c r="C93" s="16">
        <v>613615</v>
      </c>
      <c r="D93" s="156"/>
      <c r="E93" s="29"/>
      <c r="F93" s="156"/>
      <c r="G93" s="156"/>
      <c r="H93" s="153"/>
      <c r="I93" s="153"/>
      <c r="J93" s="9"/>
      <c r="K93" s="8"/>
    </row>
    <row r="94" spans="1:11" ht="15" customHeight="1" x14ac:dyDescent="0.2">
      <c r="A94" s="17" t="s">
        <v>239</v>
      </c>
      <c r="B94" s="92" t="s">
        <v>278</v>
      </c>
      <c r="C94" s="16">
        <v>613621</v>
      </c>
      <c r="D94" s="29"/>
      <c r="E94" s="29"/>
      <c r="F94" s="156">
        <f>SUM(D94:E94)</f>
        <v>0</v>
      </c>
      <c r="G94" s="156"/>
      <c r="H94" s="33"/>
      <c r="I94" s="33"/>
      <c r="J94" s="9"/>
      <c r="K94" s="8"/>
    </row>
    <row r="95" spans="1:11" ht="15" customHeight="1" x14ac:dyDescent="0.2">
      <c r="A95" s="151">
        <v>13</v>
      </c>
      <c r="B95" s="150" t="s">
        <v>73</v>
      </c>
      <c r="C95" s="149">
        <v>613700</v>
      </c>
      <c r="D95" s="29">
        <f t="shared" ref="D95:H95" si="5">SUM(D96:D102)</f>
        <v>68000</v>
      </c>
      <c r="E95" s="29">
        <f t="shared" si="5"/>
        <v>0</v>
      </c>
      <c r="F95" s="29">
        <f t="shared" si="5"/>
        <v>68000</v>
      </c>
      <c r="G95" s="29">
        <f t="shared" si="5"/>
        <v>0</v>
      </c>
      <c r="H95" s="29">
        <f t="shared" si="5"/>
        <v>0</v>
      </c>
      <c r="I95" s="29">
        <f t="shared" ref="I95" si="6">SUM(I96:I102)</f>
        <v>0</v>
      </c>
      <c r="J95" s="9">
        <f t="shared" si="1"/>
        <v>0</v>
      </c>
      <c r="K95" s="8" t="e">
        <f t="shared" si="0"/>
        <v>#DIV/0!</v>
      </c>
    </row>
    <row r="96" spans="1:11" ht="15" customHeight="1" x14ac:dyDescent="0.2">
      <c r="A96" s="13" t="s">
        <v>237</v>
      </c>
      <c r="B96" s="92" t="s">
        <v>296</v>
      </c>
      <c r="C96" s="16">
        <v>613712</v>
      </c>
      <c r="D96" s="156">
        <v>2000</v>
      </c>
      <c r="E96" s="156"/>
      <c r="F96" s="156">
        <f>SUM(D96:E96)</f>
        <v>2000</v>
      </c>
      <c r="G96" s="156"/>
      <c r="H96" s="153"/>
      <c r="I96" s="153"/>
      <c r="J96" s="9"/>
      <c r="K96" s="8"/>
    </row>
    <row r="97" spans="1:11" ht="15" customHeight="1" x14ac:dyDescent="0.2">
      <c r="A97" s="13" t="s">
        <v>238</v>
      </c>
      <c r="B97" s="92" t="s">
        <v>297</v>
      </c>
      <c r="C97" s="16">
        <v>613713</v>
      </c>
      <c r="D97" s="156">
        <v>8000</v>
      </c>
      <c r="E97" s="156"/>
      <c r="F97" s="156">
        <f>SUM(D97:E97)</f>
        <v>8000</v>
      </c>
      <c r="G97" s="156"/>
      <c r="H97" s="153"/>
      <c r="I97" s="153"/>
      <c r="J97" s="9"/>
      <c r="K97" s="8"/>
    </row>
    <row r="98" spans="1:11" ht="15" customHeight="1" x14ac:dyDescent="0.2">
      <c r="A98" s="13" t="s">
        <v>239</v>
      </c>
      <c r="B98" s="152" t="s">
        <v>298</v>
      </c>
      <c r="C98" s="17">
        <v>613721</v>
      </c>
      <c r="D98" s="156"/>
      <c r="E98" s="156"/>
      <c r="F98" s="156">
        <f>SUM(D98:E98)</f>
        <v>0</v>
      </c>
      <c r="G98" s="156"/>
      <c r="H98" s="33"/>
      <c r="I98" s="33"/>
      <c r="J98" s="9"/>
      <c r="K98" s="8"/>
    </row>
    <row r="99" spans="1:11" ht="15" customHeight="1" x14ac:dyDescent="0.2">
      <c r="A99" s="13" t="s">
        <v>293</v>
      </c>
      <c r="B99" s="92" t="s">
        <v>157</v>
      </c>
      <c r="C99" s="16">
        <v>613722</v>
      </c>
      <c r="D99" s="156">
        <v>20000</v>
      </c>
      <c r="E99" s="156"/>
      <c r="F99" s="156">
        <f t="shared" ref="F99:F134" si="7">SUM(D99:E99)</f>
        <v>20000</v>
      </c>
      <c r="G99" s="156"/>
      <c r="H99" s="153"/>
      <c r="I99" s="153"/>
      <c r="J99" s="9">
        <f t="shared" si="1"/>
        <v>0</v>
      </c>
      <c r="K99" s="8" t="e">
        <f t="shared" si="0"/>
        <v>#DIV/0!</v>
      </c>
    </row>
    <row r="100" spans="1:11" ht="15" customHeight="1" x14ac:dyDescent="0.2">
      <c r="A100" s="13" t="s">
        <v>294</v>
      </c>
      <c r="B100" s="92" t="s">
        <v>158</v>
      </c>
      <c r="C100" s="16">
        <v>613723</v>
      </c>
      <c r="D100" s="156">
        <v>32000</v>
      </c>
      <c r="E100" s="156"/>
      <c r="F100" s="156">
        <f t="shared" si="7"/>
        <v>32000</v>
      </c>
      <c r="G100" s="156"/>
      <c r="H100" s="153"/>
      <c r="I100" s="153"/>
      <c r="J100" s="9">
        <f t="shared" si="1"/>
        <v>0</v>
      </c>
      <c r="K100" s="8" t="e">
        <f t="shared" si="0"/>
        <v>#DIV/0!</v>
      </c>
    </row>
    <row r="101" spans="1:11" ht="15" customHeight="1" x14ac:dyDescent="0.2">
      <c r="A101" s="13" t="s">
        <v>295</v>
      </c>
      <c r="B101" s="92" t="s">
        <v>159</v>
      </c>
      <c r="C101" s="16">
        <v>613726</v>
      </c>
      <c r="D101" s="156">
        <v>4000</v>
      </c>
      <c r="E101" s="156"/>
      <c r="F101" s="156">
        <f t="shared" si="7"/>
        <v>4000</v>
      </c>
      <c r="G101" s="156"/>
      <c r="H101" s="153"/>
      <c r="I101" s="153"/>
      <c r="J101" s="9">
        <f t="shared" si="1"/>
        <v>0</v>
      </c>
      <c r="K101" s="8" t="e">
        <f t="shared" si="0"/>
        <v>#DIV/0!</v>
      </c>
    </row>
    <row r="102" spans="1:11" ht="15" customHeight="1" x14ac:dyDescent="0.2">
      <c r="A102" s="13" t="s">
        <v>321</v>
      </c>
      <c r="B102" s="92" t="s">
        <v>322</v>
      </c>
      <c r="C102" s="16">
        <v>613728</v>
      </c>
      <c r="D102" s="156">
        <v>2000</v>
      </c>
      <c r="E102" s="156"/>
      <c r="F102" s="156">
        <f t="shared" si="7"/>
        <v>2000</v>
      </c>
      <c r="G102" s="156"/>
      <c r="H102" s="153"/>
      <c r="I102" s="153"/>
      <c r="J102" s="9"/>
      <c r="K102" s="8"/>
    </row>
    <row r="103" spans="1:11" ht="25.5" customHeight="1" x14ac:dyDescent="0.2">
      <c r="A103" s="149">
        <v>14</v>
      </c>
      <c r="B103" s="150" t="s">
        <v>72</v>
      </c>
      <c r="C103" s="149">
        <v>613800</v>
      </c>
      <c r="D103" s="29">
        <f>SUM(D104:D106)</f>
        <v>14000</v>
      </c>
      <c r="E103" s="29">
        <f>SUM(E104:E106)</f>
        <v>200</v>
      </c>
      <c r="F103" s="29">
        <f t="shared" si="7"/>
        <v>14200</v>
      </c>
      <c r="G103" s="65">
        <f>SUM(G104:G106)</f>
        <v>0</v>
      </c>
      <c r="H103" s="65">
        <f>SUM(H104:H106)</f>
        <v>0</v>
      </c>
      <c r="I103" s="65">
        <f>SUM(I104:I106)</f>
        <v>0</v>
      </c>
      <c r="J103" s="9">
        <f t="shared" si="1"/>
        <v>0</v>
      </c>
      <c r="K103" s="8" t="e">
        <f t="shared" si="0"/>
        <v>#DIV/0!</v>
      </c>
    </row>
    <row r="104" spans="1:11" ht="15.75" customHeight="1" x14ac:dyDescent="0.2">
      <c r="A104" s="17" t="s">
        <v>240</v>
      </c>
      <c r="B104" s="92" t="s">
        <v>160</v>
      </c>
      <c r="C104" s="16">
        <v>613813</v>
      </c>
      <c r="D104" s="15">
        <v>11000</v>
      </c>
      <c r="E104" s="15"/>
      <c r="F104" s="15">
        <f t="shared" si="7"/>
        <v>11000</v>
      </c>
      <c r="G104" s="15"/>
      <c r="H104" s="153"/>
      <c r="I104" s="153"/>
      <c r="J104" s="9">
        <f t="shared" si="1"/>
        <v>0</v>
      </c>
      <c r="K104" s="8" t="e">
        <f t="shared" si="0"/>
        <v>#DIV/0!</v>
      </c>
    </row>
    <row r="105" spans="1:11" ht="15.75" customHeight="1" x14ac:dyDescent="0.2">
      <c r="A105" s="17" t="s">
        <v>241</v>
      </c>
      <c r="B105" s="92" t="s">
        <v>161</v>
      </c>
      <c r="C105" s="16">
        <v>613815</v>
      </c>
      <c r="D105" s="156">
        <f>SUM(1100+900)</f>
        <v>2000</v>
      </c>
      <c r="E105" s="156">
        <v>200</v>
      </c>
      <c r="F105" s="156">
        <f t="shared" si="7"/>
        <v>2200</v>
      </c>
      <c r="G105" s="156"/>
      <c r="H105" s="153"/>
      <c r="I105" s="153"/>
      <c r="J105" s="9">
        <f t="shared" si="1"/>
        <v>0</v>
      </c>
      <c r="K105" s="8" t="e">
        <f t="shared" si="0"/>
        <v>#DIV/0!</v>
      </c>
    </row>
    <row r="106" spans="1:11" ht="15.75" customHeight="1" x14ac:dyDescent="0.2">
      <c r="A106" s="17" t="s">
        <v>242</v>
      </c>
      <c r="B106" s="92" t="s">
        <v>162</v>
      </c>
      <c r="C106" s="16">
        <v>613821</v>
      </c>
      <c r="D106" s="156">
        <v>1000</v>
      </c>
      <c r="E106" s="156"/>
      <c r="F106" s="156">
        <f t="shared" si="7"/>
        <v>1000</v>
      </c>
      <c r="G106" s="156"/>
      <c r="H106" s="153"/>
      <c r="I106" s="153"/>
      <c r="J106" s="9">
        <f t="shared" si="1"/>
        <v>0</v>
      </c>
      <c r="K106" s="8" t="e">
        <f t="shared" si="0"/>
        <v>#DIV/0!</v>
      </c>
    </row>
    <row r="107" spans="1:11" ht="15" customHeight="1" x14ac:dyDescent="0.2">
      <c r="A107" s="151">
        <v>15</v>
      </c>
      <c r="B107" s="148" t="s">
        <v>26</v>
      </c>
      <c r="C107" s="149">
        <v>613900</v>
      </c>
      <c r="D107" s="29">
        <f>SUM(D108:D134)</f>
        <v>742000</v>
      </c>
      <c r="E107" s="29">
        <f>SUM(E108:E133)</f>
        <v>-126460</v>
      </c>
      <c r="F107" s="29">
        <f t="shared" si="7"/>
        <v>615540</v>
      </c>
      <c r="G107" s="33">
        <f>SUM(G108:G134)</f>
        <v>0</v>
      </c>
      <c r="H107" s="33">
        <f>SUM(H108:H134)</f>
        <v>0</v>
      </c>
      <c r="I107" s="33">
        <f>SUM(I108:I134)</f>
        <v>0</v>
      </c>
      <c r="J107" s="9">
        <f t="shared" si="1"/>
        <v>0</v>
      </c>
      <c r="K107" s="8" t="e">
        <f t="shared" si="0"/>
        <v>#DIV/0!</v>
      </c>
    </row>
    <row r="108" spans="1:11" ht="15" customHeight="1" x14ac:dyDescent="0.2">
      <c r="A108" s="13" t="s">
        <v>243</v>
      </c>
      <c r="B108" s="32" t="s">
        <v>163</v>
      </c>
      <c r="C108" s="16">
        <v>613912</v>
      </c>
      <c r="D108" s="156">
        <v>54300</v>
      </c>
      <c r="E108" s="156"/>
      <c r="F108" s="156">
        <f t="shared" si="7"/>
        <v>54300</v>
      </c>
      <c r="G108" s="156"/>
      <c r="H108" s="153"/>
      <c r="I108" s="153"/>
      <c r="J108" s="9">
        <f t="shared" si="1"/>
        <v>0</v>
      </c>
      <c r="K108" s="8" t="e">
        <f t="shared" si="0"/>
        <v>#DIV/0!</v>
      </c>
    </row>
    <row r="109" spans="1:11" ht="15" customHeight="1" x14ac:dyDescent="0.2">
      <c r="A109" s="13" t="s">
        <v>244</v>
      </c>
      <c r="B109" s="32" t="s">
        <v>164</v>
      </c>
      <c r="C109" s="16">
        <v>613913</v>
      </c>
      <c r="D109" s="156">
        <v>8000</v>
      </c>
      <c r="E109" s="156"/>
      <c r="F109" s="156">
        <f t="shared" si="7"/>
        <v>8000</v>
      </c>
      <c r="G109" s="156"/>
      <c r="H109" s="153"/>
      <c r="I109" s="153"/>
      <c r="J109" s="9">
        <f t="shared" si="1"/>
        <v>0</v>
      </c>
      <c r="K109" s="8" t="e">
        <f t="shared" si="0"/>
        <v>#DIV/0!</v>
      </c>
    </row>
    <row r="110" spans="1:11" ht="15" customHeight="1" x14ac:dyDescent="0.2">
      <c r="A110" s="13" t="s">
        <v>245</v>
      </c>
      <c r="B110" s="32" t="s">
        <v>165</v>
      </c>
      <c r="C110" s="16">
        <v>613914</v>
      </c>
      <c r="D110" s="156">
        <v>57200</v>
      </c>
      <c r="E110" s="156"/>
      <c r="F110" s="156">
        <f t="shared" si="7"/>
        <v>57200</v>
      </c>
      <c r="G110" s="156"/>
      <c r="H110" s="153"/>
      <c r="I110" s="153"/>
      <c r="J110" s="9">
        <f t="shared" si="1"/>
        <v>0</v>
      </c>
      <c r="K110" s="8" t="e">
        <f t="shared" si="0"/>
        <v>#DIV/0!</v>
      </c>
    </row>
    <row r="111" spans="1:11" ht="15" customHeight="1" x14ac:dyDescent="0.2">
      <c r="A111" s="13" t="s">
        <v>246</v>
      </c>
      <c r="B111" s="32" t="s">
        <v>166</v>
      </c>
      <c r="C111" s="16">
        <v>613915</v>
      </c>
      <c r="D111" s="156">
        <v>8000</v>
      </c>
      <c r="E111" s="156"/>
      <c r="F111" s="156">
        <f t="shared" si="7"/>
        <v>8000</v>
      </c>
      <c r="G111" s="156"/>
      <c r="H111" s="153"/>
      <c r="I111" s="153"/>
      <c r="J111" s="9">
        <f t="shared" si="1"/>
        <v>0</v>
      </c>
      <c r="K111" s="8" t="e">
        <f t="shared" si="0"/>
        <v>#DIV/0!</v>
      </c>
    </row>
    <row r="112" spans="1:11" ht="15" customHeight="1" x14ac:dyDescent="0.2">
      <c r="A112" s="13" t="s">
        <v>247</v>
      </c>
      <c r="B112" s="32" t="s">
        <v>167</v>
      </c>
      <c r="C112" s="16">
        <v>613919</v>
      </c>
      <c r="D112" s="156">
        <v>15000</v>
      </c>
      <c r="E112" s="156"/>
      <c r="F112" s="156">
        <f t="shared" si="7"/>
        <v>15000</v>
      </c>
      <c r="G112" s="156"/>
      <c r="H112" s="153"/>
      <c r="I112" s="153"/>
      <c r="J112" s="9">
        <f t="shared" si="1"/>
        <v>0</v>
      </c>
      <c r="K112" s="8" t="e">
        <f t="shared" si="0"/>
        <v>#DIV/0!</v>
      </c>
    </row>
    <row r="113" spans="1:14" ht="15" customHeight="1" x14ac:dyDescent="0.2">
      <c r="A113" s="13" t="s">
        <v>248</v>
      </c>
      <c r="B113" s="32" t="s">
        <v>168</v>
      </c>
      <c r="C113" s="16">
        <v>613921</v>
      </c>
      <c r="D113" s="156">
        <v>5500</v>
      </c>
      <c r="E113" s="156"/>
      <c r="F113" s="156">
        <f t="shared" si="7"/>
        <v>5500</v>
      </c>
      <c r="G113" s="156"/>
      <c r="H113" s="153"/>
      <c r="I113" s="153"/>
      <c r="J113" s="9">
        <f t="shared" si="1"/>
        <v>0</v>
      </c>
      <c r="K113" s="8" t="e">
        <f t="shared" si="0"/>
        <v>#DIV/0!</v>
      </c>
    </row>
    <row r="114" spans="1:14" ht="15" customHeight="1" x14ac:dyDescent="0.2">
      <c r="A114" s="13" t="s">
        <v>249</v>
      </c>
      <c r="B114" s="32" t="s">
        <v>360</v>
      </c>
      <c r="C114" s="16">
        <v>613922</v>
      </c>
      <c r="D114" s="156"/>
      <c r="E114" s="156"/>
      <c r="F114" s="156"/>
      <c r="G114" s="156"/>
      <c r="H114" s="153"/>
      <c r="I114" s="153"/>
      <c r="J114" s="9"/>
      <c r="K114" s="8" t="e">
        <f t="shared" si="0"/>
        <v>#DIV/0!</v>
      </c>
    </row>
    <row r="115" spans="1:14" ht="15" customHeight="1" x14ac:dyDescent="0.2">
      <c r="A115" s="13" t="s">
        <v>250</v>
      </c>
      <c r="B115" s="32" t="s">
        <v>347</v>
      </c>
      <c r="C115" s="16">
        <v>613933</v>
      </c>
      <c r="D115" s="156"/>
      <c r="E115" s="156"/>
      <c r="F115" s="156">
        <f t="shared" si="7"/>
        <v>0</v>
      </c>
      <c r="G115" s="172"/>
      <c r="H115" s="153"/>
      <c r="I115" s="153"/>
      <c r="J115" s="9" t="e">
        <f t="shared" si="1"/>
        <v>#DIV/0!</v>
      </c>
      <c r="K115" s="8" t="e">
        <f t="shared" si="0"/>
        <v>#DIV/0!</v>
      </c>
    </row>
    <row r="116" spans="1:14" ht="15" customHeight="1" x14ac:dyDescent="0.2">
      <c r="A116" s="13" t="s">
        <v>251</v>
      </c>
      <c r="B116" s="32" t="s">
        <v>436</v>
      </c>
      <c r="C116" s="16">
        <v>613934</v>
      </c>
      <c r="D116" s="156"/>
      <c r="E116" s="156"/>
      <c r="F116" s="156"/>
      <c r="G116" s="156"/>
      <c r="H116" s="153"/>
      <c r="I116" s="153"/>
      <c r="J116" s="9"/>
      <c r="K116" s="8"/>
      <c r="N116" s="217"/>
    </row>
    <row r="117" spans="1:14" ht="15" customHeight="1" x14ac:dyDescent="0.2">
      <c r="A117" s="13" t="s">
        <v>252</v>
      </c>
      <c r="B117" s="32" t="s">
        <v>324</v>
      </c>
      <c r="C117" s="16">
        <v>613936</v>
      </c>
      <c r="D117" s="156">
        <v>10000</v>
      </c>
      <c r="E117" s="156">
        <v>10000</v>
      </c>
      <c r="F117" s="156">
        <f t="shared" ref="F117:F118" si="8">SUM(D117:E117)</f>
        <v>20000</v>
      </c>
      <c r="G117" s="156"/>
      <c r="H117" s="153"/>
      <c r="I117" s="153"/>
      <c r="J117" s="9">
        <f t="shared" si="1"/>
        <v>0</v>
      </c>
      <c r="K117" s="8"/>
    </row>
    <row r="118" spans="1:14" ht="15" customHeight="1" x14ac:dyDescent="0.2">
      <c r="A118" s="13" t="s">
        <v>253</v>
      </c>
      <c r="B118" s="32" t="s">
        <v>169</v>
      </c>
      <c r="C118" s="16">
        <v>613939</v>
      </c>
      <c r="D118" s="156">
        <v>240400</v>
      </c>
      <c r="E118" s="156">
        <v>-113000</v>
      </c>
      <c r="F118" s="156">
        <f t="shared" si="8"/>
        <v>127400</v>
      </c>
      <c r="G118" s="156"/>
      <c r="H118" s="153"/>
      <c r="I118" s="153"/>
      <c r="J118" s="9"/>
      <c r="K118" s="8"/>
    </row>
    <row r="119" spans="1:14" ht="15" customHeight="1" x14ac:dyDescent="0.2">
      <c r="A119" s="13" t="s">
        <v>254</v>
      </c>
      <c r="B119" s="32" t="s">
        <v>419</v>
      </c>
      <c r="C119" s="16">
        <v>613948</v>
      </c>
      <c r="D119" s="156"/>
      <c r="E119" s="156"/>
      <c r="F119" s="156"/>
      <c r="G119" s="156"/>
      <c r="H119" s="153"/>
      <c r="I119" s="153"/>
      <c r="J119" s="9" t="e">
        <f t="shared" si="1"/>
        <v>#DIV/0!</v>
      </c>
      <c r="K119" s="8" t="e">
        <f t="shared" si="0"/>
        <v>#DIV/0!</v>
      </c>
    </row>
    <row r="120" spans="1:14" ht="15" customHeight="1" x14ac:dyDescent="0.2">
      <c r="A120" s="13" t="s">
        <v>255</v>
      </c>
      <c r="B120" s="32" t="s">
        <v>170</v>
      </c>
      <c r="C120" s="16">
        <v>613955</v>
      </c>
      <c r="D120" s="156">
        <v>56600</v>
      </c>
      <c r="E120" s="156">
        <v>-40000</v>
      </c>
      <c r="F120" s="156">
        <f t="shared" si="7"/>
        <v>16600</v>
      </c>
      <c r="G120" s="156"/>
      <c r="H120" s="153"/>
      <c r="I120" s="153"/>
      <c r="J120" s="9">
        <f t="shared" si="1"/>
        <v>0</v>
      </c>
      <c r="K120" s="8" t="e">
        <f t="shared" si="0"/>
        <v>#DIV/0!</v>
      </c>
    </row>
    <row r="121" spans="1:14" ht="15" customHeight="1" x14ac:dyDescent="0.2">
      <c r="A121" s="13" t="s">
        <v>256</v>
      </c>
      <c r="B121" s="32" t="s">
        <v>171</v>
      </c>
      <c r="C121" s="16">
        <v>613956</v>
      </c>
      <c r="D121" s="156">
        <v>12200</v>
      </c>
      <c r="E121" s="156"/>
      <c r="F121" s="156">
        <f t="shared" si="7"/>
        <v>12200</v>
      </c>
      <c r="G121" s="156"/>
      <c r="H121" s="153"/>
      <c r="I121" s="153"/>
      <c r="J121" s="9">
        <f t="shared" si="1"/>
        <v>0</v>
      </c>
      <c r="K121" s="8" t="e">
        <f t="shared" si="0"/>
        <v>#DIV/0!</v>
      </c>
    </row>
    <row r="122" spans="1:14" ht="17.25" customHeight="1" x14ac:dyDescent="0.2">
      <c r="A122" s="13" t="s">
        <v>257</v>
      </c>
      <c r="B122" s="32" t="s">
        <v>172</v>
      </c>
      <c r="C122" s="16">
        <v>613957</v>
      </c>
      <c r="D122" s="156">
        <v>700</v>
      </c>
      <c r="E122" s="156"/>
      <c r="F122" s="156">
        <f t="shared" si="7"/>
        <v>700</v>
      </c>
      <c r="G122" s="156"/>
      <c r="H122" s="153"/>
      <c r="I122" s="153"/>
      <c r="J122" s="9">
        <f t="shared" si="1"/>
        <v>0</v>
      </c>
      <c r="K122" s="8" t="e">
        <f t="shared" si="0"/>
        <v>#DIV/0!</v>
      </c>
    </row>
    <row r="123" spans="1:14" ht="15" customHeight="1" x14ac:dyDescent="0.2">
      <c r="A123" s="13" t="s">
        <v>258</v>
      </c>
      <c r="B123" s="32" t="s">
        <v>173</v>
      </c>
      <c r="C123" s="16">
        <v>613958</v>
      </c>
      <c r="D123" s="156">
        <v>17000</v>
      </c>
      <c r="E123" s="156"/>
      <c r="F123" s="156">
        <f t="shared" si="7"/>
        <v>17000</v>
      </c>
      <c r="G123" s="156"/>
      <c r="H123" s="153"/>
      <c r="I123" s="153"/>
      <c r="J123" s="9">
        <f t="shared" si="1"/>
        <v>0</v>
      </c>
      <c r="K123" s="8" t="e">
        <f t="shared" si="0"/>
        <v>#DIV/0!</v>
      </c>
    </row>
    <row r="124" spans="1:14" ht="15" customHeight="1" x14ac:dyDescent="0.2">
      <c r="A124" s="13" t="s">
        <v>258</v>
      </c>
      <c r="B124" s="32" t="s">
        <v>312</v>
      </c>
      <c r="C124" s="16">
        <v>613962</v>
      </c>
      <c r="D124" s="156">
        <v>10000</v>
      </c>
      <c r="E124" s="156"/>
      <c r="F124" s="156">
        <f t="shared" si="7"/>
        <v>10000</v>
      </c>
      <c r="G124" s="156"/>
      <c r="H124" s="153"/>
      <c r="I124" s="153"/>
      <c r="J124" s="9">
        <f t="shared" si="1"/>
        <v>0</v>
      </c>
      <c r="K124" s="8" t="e">
        <f t="shared" si="0"/>
        <v>#DIV/0!</v>
      </c>
    </row>
    <row r="125" spans="1:14" ht="15" customHeight="1" x14ac:dyDescent="0.2">
      <c r="A125" s="13" t="s">
        <v>280</v>
      </c>
      <c r="B125" s="32" t="s">
        <v>279</v>
      </c>
      <c r="C125" s="16">
        <v>613971</v>
      </c>
      <c r="D125" s="156">
        <v>50000</v>
      </c>
      <c r="E125" s="156">
        <v>-22000</v>
      </c>
      <c r="F125" s="156">
        <f t="shared" si="7"/>
        <v>28000</v>
      </c>
      <c r="G125" s="156"/>
      <c r="H125" s="153"/>
      <c r="I125" s="153"/>
      <c r="J125" s="9">
        <f t="shared" si="1"/>
        <v>0</v>
      </c>
      <c r="K125" s="8" t="e">
        <f t="shared" si="0"/>
        <v>#DIV/0!</v>
      </c>
    </row>
    <row r="126" spans="1:14" ht="23.25" customHeight="1" x14ac:dyDescent="0.2">
      <c r="A126" s="13" t="s">
        <v>300</v>
      </c>
      <c r="B126" s="32" t="s">
        <v>348</v>
      </c>
      <c r="C126" s="16">
        <v>613973</v>
      </c>
      <c r="D126" s="156"/>
      <c r="E126" s="156"/>
      <c r="F126" s="156"/>
      <c r="G126" s="156"/>
      <c r="H126" s="153"/>
      <c r="I126" s="153"/>
      <c r="J126" s="9" t="e">
        <f t="shared" si="1"/>
        <v>#DIV/0!</v>
      </c>
      <c r="K126" s="8" t="e">
        <f t="shared" si="0"/>
        <v>#DIV/0!</v>
      </c>
    </row>
    <row r="127" spans="1:14" ht="14.25" customHeight="1" x14ac:dyDescent="0.2">
      <c r="A127" s="13" t="s">
        <v>301</v>
      </c>
      <c r="B127" s="32" t="s">
        <v>174</v>
      </c>
      <c r="C127" s="16">
        <v>613981</v>
      </c>
      <c r="D127" s="156">
        <v>12000</v>
      </c>
      <c r="E127" s="156">
        <v>-2000</v>
      </c>
      <c r="F127" s="156">
        <f t="shared" si="7"/>
        <v>10000</v>
      </c>
      <c r="G127" s="156"/>
      <c r="H127" s="153"/>
      <c r="I127" s="153"/>
      <c r="J127" s="9">
        <f t="shared" si="1"/>
        <v>0</v>
      </c>
      <c r="K127" s="8" t="e">
        <f t="shared" si="0"/>
        <v>#DIV/0!</v>
      </c>
    </row>
    <row r="128" spans="1:14" ht="23.25" customHeight="1" x14ac:dyDescent="0.2">
      <c r="A128" s="13" t="s">
        <v>313</v>
      </c>
      <c r="B128" s="32" t="s">
        <v>175</v>
      </c>
      <c r="C128" s="16">
        <v>613984</v>
      </c>
      <c r="D128" s="156">
        <v>2000</v>
      </c>
      <c r="E128" s="156"/>
      <c r="F128" s="156">
        <f t="shared" si="7"/>
        <v>2000</v>
      </c>
      <c r="G128" s="156"/>
      <c r="H128" s="153"/>
      <c r="I128" s="153"/>
      <c r="J128" s="9">
        <f t="shared" si="1"/>
        <v>0</v>
      </c>
      <c r="K128" s="8" t="e">
        <f t="shared" si="0"/>
        <v>#DIV/0!</v>
      </c>
    </row>
    <row r="129" spans="1:11" ht="15" customHeight="1" x14ac:dyDescent="0.2">
      <c r="A129" s="13" t="s">
        <v>323</v>
      </c>
      <c r="B129" s="32" t="s">
        <v>176</v>
      </c>
      <c r="C129" s="16">
        <v>613985</v>
      </c>
      <c r="D129" s="156">
        <v>6000</v>
      </c>
      <c r="E129" s="156">
        <v>-6000</v>
      </c>
      <c r="F129" s="156">
        <f t="shared" si="7"/>
        <v>0</v>
      </c>
      <c r="G129" s="156"/>
      <c r="H129" s="153"/>
      <c r="I129" s="153"/>
      <c r="J129" s="9" t="e">
        <f t="shared" si="1"/>
        <v>#DIV/0!</v>
      </c>
      <c r="K129" s="8" t="e">
        <f t="shared" si="0"/>
        <v>#DIV/0!</v>
      </c>
    </row>
    <row r="130" spans="1:11" ht="22.5" customHeight="1" x14ac:dyDescent="0.2">
      <c r="A130" s="13" t="s">
        <v>326</v>
      </c>
      <c r="B130" s="32" t="s">
        <v>349</v>
      </c>
      <c r="C130" s="16">
        <v>613987</v>
      </c>
      <c r="D130" s="156"/>
      <c r="E130" s="156">
        <v>46540</v>
      </c>
      <c r="F130" s="156"/>
      <c r="G130" s="182"/>
      <c r="H130" s="182"/>
      <c r="I130" s="182"/>
      <c r="J130" s="9"/>
      <c r="K130" s="8" t="e">
        <f t="shared" si="0"/>
        <v>#DIV/0!</v>
      </c>
    </row>
    <row r="131" spans="1:11" ht="22.5" customHeight="1" x14ac:dyDescent="0.2">
      <c r="A131" s="13" t="s">
        <v>364</v>
      </c>
      <c r="B131" s="32" t="s">
        <v>350</v>
      </c>
      <c r="C131" s="16">
        <v>613989</v>
      </c>
      <c r="D131" s="156"/>
      <c r="E131" s="156"/>
      <c r="F131" s="156"/>
      <c r="G131" s="183"/>
      <c r="H131" s="183"/>
      <c r="I131" s="183"/>
      <c r="J131" s="9"/>
      <c r="K131" s="8" t="e">
        <f t="shared" si="0"/>
        <v>#DIV/0!</v>
      </c>
    </row>
    <row r="132" spans="1:11" ht="15" customHeight="1" x14ac:dyDescent="0.2">
      <c r="A132" s="13" t="s">
        <v>365</v>
      </c>
      <c r="B132" s="32" t="s">
        <v>177</v>
      </c>
      <c r="C132" s="16">
        <v>613991</v>
      </c>
      <c r="D132" s="172">
        <v>177100</v>
      </c>
      <c r="E132" s="65"/>
      <c r="F132" s="156">
        <f t="shared" si="7"/>
        <v>177100</v>
      </c>
      <c r="G132" s="156"/>
      <c r="H132" s="153"/>
      <c r="I132" s="153"/>
      <c r="J132" s="9">
        <f t="shared" si="1"/>
        <v>0</v>
      </c>
      <c r="K132" s="8" t="e">
        <f t="shared" si="0"/>
        <v>#DIV/0!</v>
      </c>
    </row>
    <row r="133" spans="1:11" ht="15" customHeight="1" x14ac:dyDescent="0.2">
      <c r="A133" s="13" t="s">
        <v>366</v>
      </c>
      <c r="B133" s="32" t="s">
        <v>178</v>
      </c>
      <c r="C133" s="16">
        <v>613995</v>
      </c>
      <c r="D133" s="29"/>
      <c r="E133" s="65"/>
      <c r="F133" s="156">
        <f t="shared" si="7"/>
        <v>0</v>
      </c>
      <c r="G133" s="156"/>
      <c r="H133" s="33"/>
      <c r="I133" s="33"/>
      <c r="J133" s="9" t="e">
        <f t="shared" si="1"/>
        <v>#DIV/0!</v>
      </c>
      <c r="K133" s="8" t="e">
        <f t="shared" si="0"/>
        <v>#DIV/0!</v>
      </c>
    </row>
    <row r="134" spans="1:11" ht="15" customHeight="1" x14ac:dyDescent="0.2">
      <c r="A134" s="13" t="s">
        <v>437</v>
      </c>
      <c r="B134" s="32" t="s">
        <v>327</v>
      </c>
      <c r="C134" s="16">
        <v>613996</v>
      </c>
      <c r="D134" s="29"/>
      <c r="E134" s="29"/>
      <c r="F134" s="156">
        <f t="shared" si="7"/>
        <v>0</v>
      </c>
      <c r="G134" s="156"/>
      <c r="H134" s="153"/>
      <c r="I134" s="153"/>
      <c r="J134" s="9"/>
      <c r="K134" s="8"/>
    </row>
    <row r="135" spans="1:11" ht="25.5" customHeight="1" x14ac:dyDescent="0.2">
      <c r="A135" s="149">
        <v>16</v>
      </c>
      <c r="B135" s="31" t="s">
        <v>4</v>
      </c>
      <c r="C135" s="30">
        <v>614000</v>
      </c>
      <c r="D135" s="29" t="e">
        <f>#REF!+D140+D144+D161</f>
        <v>#REF!</v>
      </c>
      <c r="E135" s="29" t="e">
        <f>#REF!+E140+E144+E137</f>
        <v>#REF!</v>
      </c>
      <c r="F135" s="29">
        <f>SUM(F136:F144)</f>
        <v>8289802.6900000004</v>
      </c>
      <c r="G135" s="65">
        <f>SUM(G136:G144)+G162</f>
        <v>0</v>
      </c>
      <c r="H135" s="65">
        <f>SUM(H136:H144)</f>
        <v>0</v>
      </c>
      <c r="I135" s="65">
        <f>SUM(I136:I144)</f>
        <v>0</v>
      </c>
      <c r="J135" s="9">
        <f t="shared" si="1"/>
        <v>0</v>
      </c>
      <c r="K135" s="8" t="e">
        <f t="shared" si="0"/>
        <v>#DIV/0!</v>
      </c>
    </row>
    <row r="136" spans="1:11" ht="29.25" customHeight="1" x14ac:dyDescent="0.2">
      <c r="A136" s="184" t="s">
        <v>397</v>
      </c>
      <c r="B136" s="173" t="s">
        <v>354</v>
      </c>
      <c r="C136" s="16">
        <v>614112</v>
      </c>
      <c r="D136" s="29"/>
      <c r="E136" s="29"/>
      <c r="F136" s="29"/>
      <c r="G136" s="65"/>
      <c r="H136" s="65"/>
      <c r="I136" s="65"/>
      <c r="J136" s="9" t="e">
        <f t="shared" si="1"/>
        <v>#DIV/0!</v>
      </c>
      <c r="K136" s="8" t="e">
        <f t="shared" si="0"/>
        <v>#DIV/0!</v>
      </c>
    </row>
    <row r="137" spans="1:11" ht="29.25" customHeight="1" x14ac:dyDescent="0.2">
      <c r="A137" s="184" t="s">
        <v>398</v>
      </c>
      <c r="B137" s="173" t="s">
        <v>355</v>
      </c>
      <c r="C137" s="16">
        <v>614113</v>
      </c>
      <c r="D137" s="29"/>
      <c r="E137" s="29">
        <v>306521</v>
      </c>
      <c r="F137" s="29">
        <f>SUM(D137:E137)</f>
        <v>306521</v>
      </c>
      <c r="G137" s="65"/>
      <c r="H137" s="65"/>
      <c r="I137" s="65"/>
      <c r="J137" s="9">
        <f t="shared" si="1"/>
        <v>0</v>
      </c>
      <c r="K137" s="8" t="e">
        <f t="shared" si="0"/>
        <v>#DIV/0!</v>
      </c>
    </row>
    <row r="138" spans="1:11" ht="29.25" customHeight="1" x14ac:dyDescent="0.2">
      <c r="A138" s="151" t="s">
        <v>399</v>
      </c>
      <c r="B138" s="25" t="s">
        <v>449</v>
      </c>
      <c r="C138" s="16">
        <v>614115</v>
      </c>
      <c r="D138" s="29"/>
      <c r="E138" s="29"/>
      <c r="F138" s="29"/>
      <c r="G138" s="65"/>
      <c r="H138" s="215"/>
      <c r="I138" s="215"/>
      <c r="J138" s="9" t="e">
        <f t="shared" si="1"/>
        <v>#DIV/0!</v>
      </c>
      <c r="K138" s="8" t="e">
        <f t="shared" si="0"/>
        <v>#DIV/0!</v>
      </c>
    </row>
    <row r="139" spans="1:11" ht="29.25" customHeight="1" x14ac:dyDescent="0.2">
      <c r="A139" s="184" t="s">
        <v>401</v>
      </c>
      <c r="B139" s="25" t="s">
        <v>353</v>
      </c>
      <c r="C139" s="16">
        <v>614116</v>
      </c>
      <c r="D139" s="29"/>
      <c r="E139" s="29"/>
      <c r="F139" s="29"/>
      <c r="G139" s="65"/>
      <c r="H139" s="215"/>
      <c r="I139" s="215"/>
      <c r="J139" s="9" t="e">
        <f t="shared" si="1"/>
        <v>#DIV/0!</v>
      </c>
      <c r="K139" s="8" t="e">
        <f t="shared" si="0"/>
        <v>#DIV/0!</v>
      </c>
    </row>
    <row r="140" spans="1:11" ht="22.5" customHeight="1" x14ac:dyDescent="0.2">
      <c r="A140" s="149" t="s">
        <v>396</v>
      </c>
      <c r="B140" s="168" t="s">
        <v>383</v>
      </c>
      <c r="C140" s="16">
        <v>614239</v>
      </c>
      <c r="D140" s="29">
        <v>100000</v>
      </c>
      <c r="E140" s="29"/>
      <c r="F140" s="29">
        <f t="shared" ref="F140:F165" si="9">SUM(D140:E140)</f>
        <v>100000</v>
      </c>
      <c r="G140" s="156"/>
      <c r="H140" s="156"/>
      <c r="I140" s="215"/>
      <c r="J140" s="9">
        <f t="shared" si="1"/>
        <v>0</v>
      </c>
      <c r="K140" s="8" t="e">
        <f t="shared" si="0"/>
        <v>#DIV/0!</v>
      </c>
    </row>
    <row r="141" spans="1:11" ht="16.5" customHeight="1" x14ac:dyDescent="0.2">
      <c r="A141" s="149" t="s">
        <v>400</v>
      </c>
      <c r="B141" s="168" t="s">
        <v>402</v>
      </c>
      <c r="C141" s="16">
        <v>614239</v>
      </c>
      <c r="D141" s="29"/>
      <c r="E141" s="29"/>
      <c r="F141" s="29"/>
      <c r="G141" s="156"/>
      <c r="H141" s="156"/>
      <c r="I141" s="215"/>
      <c r="J141" s="9" t="e">
        <f t="shared" si="1"/>
        <v>#DIV/0!</v>
      </c>
      <c r="K141" s="8" t="e">
        <f t="shared" si="0"/>
        <v>#DIV/0!</v>
      </c>
    </row>
    <row r="142" spans="1:11" ht="16.5" customHeight="1" x14ac:dyDescent="0.2">
      <c r="A142" s="149" t="s">
        <v>430</v>
      </c>
      <c r="B142" s="25" t="s">
        <v>424</v>
      </c>
      <c r="C142" s="16">
        <v>614239</v>
      </c>
      <c r="D142" s="156"/>
      <c r="E142" s="156"/>
      <c r="F142" s="156"/>
      <c r="G142" s="156"/>
      <c r="H142" s="172"/>
      <c r="I142" s="156"/>
      <c r="J142" s="9" t="e">
        <f t="shared" si="1"/>
        <v>#DIV/0!</v>
      </c>
      <c r="K142" s="8" t="e">
        <f t="shared" si="0"/>
        <v>#DIV/0!</v>
      </c>
    </row>
    <row r="143" spans="1:11" ht="16.5" customHeight="1" x14ac:dyDescent="0.2">
      <c r="A143" s="149" t="s">
        <v>431</v>
      </c>
      <c r="B143" s="25" t="s">
        <v>426</v>
      </c>
      <c r="C143" s="16">
        <v>614239</v>
      </c>
      <c r="D143" s="156"/>
      <c r="E143" s="156"/>
      <c r="F143" s="156"/>
      <c r="G143" s="156"/>
      <c r="H143" s="172"/>
      <c r="I143" s="156"/>
      <c r="J143" s="9" t="e">
        <f t="shared" si="1"/>
        <v>#DIV/0!</v>
      </c>
      <c r="K143" s="8" t="e">
        <f t="shared" si="0"/>
        <v>#DIV/0!</v>
      </c>
    </row>
    <row r="144" spans="1:11" ht="15" customHeight="1" x14ac:dyDescent="0.2">
      <c r="A144" s="151">
        <v>19</v>
      </c>
      <c r="B144" s="155" t="s">
        <v>34</v>
      </c>
      <c r="C144" s="67">
        <v>614300</v>
      </c>
      <c r="D144" s="29">
        <f>SUM(D145:D155)</f>
        <v>5960000</v>
      </c>
      <c r="E144" s="29">
        <f>SUM(E145:E155)</f>
        <v>1923281.69</v>
      </c>
      <c r="F144" s="29">
        <f>SUM(F145:F155)</f>
        <v>7883281.6900000004</v>
      </c>
      <c r="G144" s="33">
        <f>SUM(G145:G160)</f>
        <v>0</v>
      </c>
      <c r="H144" s="33">
        <f>SUM(H145:H159)+H160</f>
        <v>0</v>
      </c>
      <c r="I144" s="33">
        <f>SUM(I145:I159)+I160</f>
        <v>0</v>
      </c>
      <c r="J144" s="9">
        <f t="shared" si="1"/>
        <v>0</v>
      </c>
      <c r="K144" s="8" t="e">
        <f t="shared" si="0"/>
        <v>#DIV/0!</v>
      </c>
    </row>
    <row r="145" spans="1:12" ht="15" customHeight="1" x14ac:dyDescent="0.2">
      <c r="A145" s="13" t="s">
        <v>259</v>
      </c>
      <c r="B145" s="25" t="s">
        <v>183</v>
      </c>
      <c r="C145" s="16">
        <v>614300</v>
      </c>
      <c r="D145" s="156">
        <v>3097000</v>
      </c>
      <c r="E145" s="156"/>
      <c r="F145" s="156">
        <f t="shared" ref="F145:F161" si="10">SUM(D145:E145)</f>
        <v>3097000</v>
      </c>
      <c r="G145" s="156"/>
      <c r="H145" s="153"/>
      <c r="I145" s="153"/>
      <c r="J145" s="9">
        <f t="shared" si="1"/>
        <v>0</v>
      </c>
      <c r="K145" s="8" t="e">
        <f t="shared" si="0"/>
        <v>#DIV/0!</v>
      </c>
    </row>
    <row r="146" spans="1:12" ht="15" customHeight="1" x14ac:dyDescent="0.2">
      <c r="A146" s="13" t="s">
        <v>260</v>
      </c>
      <c r="B146" s="25" t="s">
        <v>184</v>
      </c>
      <c r="C146" s="16">
        <v>614300</v>
      </c>
      <c r="D146" s="156">
        <v>440000</v>
      </c>
      <c r="E146" s="156">
        <v>-50000</v>
      </c>
      <c r="F146" s="156">
        <f t="shared" si="10"/>
        <v>390000</v>
      </c>
      <c r="G146" s="156"/>
      <c r="H146" s="153"/>
      <c r="I146" s="153"/>
      <c r="J146" s="9">
        <f t="shared" si="1"/>
        <v>0</v>
      </c>
      <c r="K146" s="8" t="e">
        <f t="shared" si="0"/>
        <v>#DIV/0!</v>
      </c>
    </row>
    <row r="147" spans="1:12" ht="15" customHeight="1" x14ac:dyDescent="0.2">
      <c r="A147" s="13" t="s">
        <v>261</v>
      </c>
      <c r="B147" s="25" t="s">
        <v>185</v>
      </c>
      <c r="C147" s="16">
        <v>614300</v>
      </c>
      <c r="D147" s="156">
        <v>117000</v>
      </c>
      <c r="E147" s="156">
        <v>50000</v>
      </c>
      <c r="F147" s="156">
        <f t="shared" si="10"/>
        <v>167000</v>
      </c>
      <c r="G147" s="156"/>
      <c r="H147" s="153"/>
      <c r="I147" s="153"/>
      <c r="J147" s="9">
        <f t="shared" si="1"/>
        <v>0</v>
      </c>
      <c r="K147" s="8" t="e">
        <f t="shared" si="0"/>
        <v>#DIV/0!</v>
      </c>
    </row>
    <row r="148" spans="1:12" ht="18" customHeight="1" x14ac:dyDescent="0.2">
      <c r="A148" s="13" t="s">
        <v>262</v>
      </c>
      <c r="B148" s="25" t="s">
        <v>186</v>
      </c>
      <c r="C148" s="16">
        <v>614300</v>
      </c>
      <c r="D148" s="156">
        <v>1352000</v>
      </c>
      <c r="E148" s="156"/>
      <c r="F148" s="156">
        <f t="shared" si="10"/>
        <v>1352000</v>
      </c>
      <c r="G148" s="156"/>
      <c r="H148" s="153"/>
      <c r="I148" s="153"/>
      <c r="J148" s="9">
        <f t="shared" si="1"/>
        <v>0</v>
      </c>
      <c r="K148" s="8" t="e">
        <f t="shared" si="0"/>
        <v>#DIV/0!</v>
      </c>
    </row>
    <row r="149" spans="1:12" ht="25.5" customHeight="1" x14ac:dyDescent="0.2">
      <c r="A149" s="13" t="s">
        <v>263</v>
      </c>
      <c r="B149" s="25" t="s">
        <v>314</v>
      </c>
      <c r="C149" s="16">
        <v>614300</v>
      </c>
      <c r="D149" s="156">
        <v>444000</v>
      </c>
      <c r="E149" s="156"/>
      <c r="F149" s="156">
        <f t="shared" si="10"/>
        <v>444000</v>
      </c>
      <c r="G149" s="156"/>
      <c r="H149" s="156"/>
      <c r="I149" s="156"/>
      <c r="J149" s="9">
        <f t="shared" si="1"/>
        <v>0</v>
      </c>
      <c r="K149" s="8" t="e">
        <f t="shared" si="0"/>
        <v>#DIV/0!</v>
      </c>
      <c r="L149" s="3">
        <v>10000</v>
      </c>
    </row>
    <row r="150" spans="1:12" ht="25.5" customHeight="1" x14ac:dyDescent="0.2">
      <c r="A150" s="13" t="s">
        <v>325</v>
      </c>
      <c r="B150" s="25" t="s">
        <v>352</v>
      </c>
      <c r="C150" s="16">
        <v>614311</v>
      </c>
      <c r="D150" s="156">
        <v>10000</v>
      </c>
      <c r="E150" s="156"/>
      <c r="F150" s="156">
        <f t="shared" si="10"/>
        <v>10000</v>
      </c>
      <c r="G150" s="156"/>
      <c r="H150" s="156"/>
      <c r="I150" s="156"/>
      <c r="J150" s="9">
        <f t="shared" si="1"/>
        <v>0</v>
      </c>
      <c r="K150" s="8" t="e">
        <f t="shared" si="0"/>
        <v>#DIV/0!</v>
      </c>
      <c r="L150" s="3">
        <v>180000</v>
      </c>
    </row>
    <row r="151" spans="1:12" s="170" customFormat="1" ht="25.5" customHeight="1" x14ac:dyDescent="0.2">
      <c r="A151" s="13" t="s">
        <v>368</v>
      </c>
      <c r="B151" s="25" t="s">
        <v>369</v>
      </c>
      <c r="C151" s="17">
        <v>614311</v>
      </c>
      <c r="D151" s="65"/>
      <c r="E151" s="65">
        <v>93281.69</v>
      </c>
      <c r="F151" s="156">
        <f t="shared" si="10"/>
        <v>93281.69</v>
      </c>
      <c r="G151" s="156"/>
      <c r="H151" s="156"/>
      <c r="I151" s="156"/>
      <c r="J151" s="9">
        <f t="shared" si="1"/>
        <v>0</v>
      </c>
      <c r="K151" s="8" t="e">
        <f t="shared" si="0"/>
        <v>#DIV/0!</v>
      </c>
      <c r="L151" s="170">
        <v>100000</v>
      </c>
    </row>
    <row r="152" spans="1:12" s="170" customFormat="1" ht="25.5" customHeight="1" x14ac:dyDescent="0.2">
      <c r="A152" s="13" t="s">
        <v>370</v>
      </c>
      <c r="B152" s="25" t="s">
        <v>371</v>
      </c>
      <c r="C152" s="17">
        <v>614311</v>
      </c>
      <c r="D152" s="65"/>
      <c r="E152" s="65"/>
      <c r="F152" s="156"/>
      <c r="G152" s="156"/>
      <c r="H152" s="156"/>
      <c r="I152" s="156"/>
      <c r="J152" s="9"/>
      <c r="K152" s="8" t="e">
        <f t="shared" si="0"/>
        <v>#DIV/0!</v>
      </c>
      <c r="L152" s="170">
        <v>100000</v>
      </c>
    </row>
    <row r="153" spans="1:12" s="170" customFormat="1" ht="25.5" customHeight="1" x14ac:dyDescent="0.2">
      <c r="A153" s="13" t="s">
        <v>378</v>
      </c>
      <c r="B153" s="25" t="s">
        <v>379</v>
      </c>
      <c r="C153" s="17">
        <v>614311</v>
      </c>
      <c r="D153" s="65"/>
      <c r="E153" s="65"/>
      <c r="F153" s="156"/>
      <c r="G153" s="156"/>
      <c r="H153" s="156"/>
      <c r="I153" s="156"/>
      <c r="J153" s="9"/>
      <c r="K153" s="8" t="e">
        <f t="shared" si="0"/>
        <v>#DIV/0!</v>
      </c>
      <c r="L153" s="170">
        <v>8000</v>
      </c>
    </row>
    <row r="154" spans="1:12" ht="25.5" customHeight="1" x14ac:dyDescent="0.2">
      <c r="A154" s="13" t="s">
        <v>390</v>
      </c>
      <c r="B154" s="25" t="s">
        <v>356</v>
      </c>
      <c r="C154" s="16">
        <v>614311</v>
      </c>
      <c r="D154" s="156"/>
      <c r="E154" s="156">
        <v>930000</v>
      </c>
      <c r="F154" s="156">
        <f t="shared" si="10"/>
        <v>930000</v>
      </c>
      <c r="G154" s="156"/>
      <c r="H154" s="156"/>
      <c r="I154" s="156"/>
      <c r="J154" s="9"/>
      <c r="K154" s="8" t="e">
        <f t="shared" si="0"/>
        <v>#DIV/0!</v>
      </c>
      <c r="L154" s="3">
        <v>230</v>
      </c>
    </row>
    <row r="155" spans="1:12" ht="25.5" customHeight="1" x14ac:dyDescent="0.2">
      <c r="A155" s="13" t="s">
        <v>391</v>
      </c>
      <c r="B155" s="25" t="s">
        <v>412</v>
      </c>
      <c r="C155" s="16">
        <v>614314</v>
      </c>
      <c r="D155" s="156">
        <v>500000</v>
      </c>
      <c r="E155" s="156">
        <v>900000</v>
      </c>
      <c r="F155" s="156">
        <f t="shared" si="10"/>
        <v>1400000</v>
      </c>
      <c r="G155" s="156"/>
      <c r="H155" s="172"/>
      <c r="I155" s="156"/>
      <c r="J155" s="9"/>
      <c r="K155" s="8" t="e">
        <f t="shared" si="0"/>
        <v>#DIV/0!</v>
      </c>
    </row>
    <row r="156" spans="1:12" ht="25.5" customHeight="1" x14ac:dyDescent="0.2">
      <c r="A156" s="13" t="s">
        <v>392</v>
      </c>
      <c r="B156" s="25" t="s">
        <v>422</v>
      </c>
      <c r="C156" s="16">
        <v>614311</v>
      </c>
      <c r="D156" s="156"/>
      <c r="E156" s="156"/>
      <c r="F156" s="156"/>
      <c r="G156" s="156"/>
      <c r="H156" s="156"/>
      <c r="I156" s="156"/>
      <c r="J156" s="9"/>
      <c r="K156" s="8"/>
    </row>
    <row r="157" spans="1:12" ht="25.5" customHeight="1" x14ac:dyDescent="0.2">
      <c r="A157" s="13" t="s">
        <v>393</v>
      </c>
      <c r="B157" s="25" t="s">
        <v>423</v>
      </c>
      <c r="C157" s="16">
        <v>614300</v>
      </c>
      <c r="D157" s="156"/>
      <c r="E157" s="156"/>
      <c r="F157" s="156"/>
      <c r="G157" s="156"/>
      <c r="H157" s="156"/>
      <c r="I157" s="156"/>
      <c r="J157" s="9"/>
      <c r="K157" s="8"/>
    </row>
    <row r="158" spans="1:12" ht="25.5" customHeight="1" x14ac:dyDescent="0.2">
      <c r="A158" s="13" t="s">
        <v>394</v>
      </c>
      <c r="B158" s="25" t="s">
        <v>434</v>
      </c>
      <c r="C158" s="16">
        <v>614311</v>
      </c>
      <c r="D158" s="156"/>
      <c r="E158" s="156"/>
      <c r="F158" s="156"/>
      <c r="G158" s="156"/>
      <c r="H158" s="156"/>
      <c r="I158" s="156"/>
      <c r="J158" s="9"/>
      <c r="K158" s="8"/>
    </row>
    <row r="159" spans="1:12" ht="25.5" customHeight="1" x14ac:dyDescent="0.2">
      <c r="A159" s="13" t="s">
        <v>395</v>
      </c>
      <c r="B159" s="25" t="s">
        <v>381</v>
      </c>
      <c r="C159" s="16">
        <v>614311</v>
      </c>
      <c r="D159" s="156"/>
      <c r="E159" s="156"/>
      <c r="F159" s="156"/>
      <c r="G159" s="156"/>
      <c r="H159" s="156"/>
      <c r="I159" s="156"/>
      <c r="J159" s="9"/>
      <c r="K159" s="8"/>
    </row>
    <row r="160" spans="1:12" ht="25.5" customHeight="1" x14ac:dyDescent="0.2">
      <c r="A160" s="13" t="s">
        <v>425</v>
      </c>
      <c r="B160" s="25"/>
      <c r="C160" s="16">
        <v>614311</v>
      </c>
      <c r="D160" s="156"/>
      <c r="E160" s="156"/>
      <c r="F160" s="156"/>
      <c r="G160" s="156"/>
      <c r="H160" s="156"/>
      <c r="I160" s="156"/>
      <c r="J160" s="9"/>
      <c r="K160" s="8"/>
    </row>
    <row r="161" spans="1:11" ht="15" customHeight="1" x14ac:dyDescent="0.2">
      <c r="A161" s="149">
        <v>20</v>
      </c>
      <c r="B161" s="148" t="s">
        <v>71</v>
      </c>
      <c r="C161" s="149">
        <v>614400</v>
      </c>
      <c r="D161" s="29"/>
      <c r="E161" s="29"/>
      <c r="F161" s="156">
        <f t="shared" si="10"/>
        <v>0</v>
      </c>
      <c r="G161" s="156"/>
      <c r="H161" s="171"/>
      <c r="I161" s="171"/>
      <c r="J161" s="9" t="e">
        <f t="shared" si="1"/>
        <v>#DIV/0!</v>
      </c>
      <c r="K161" s="8" t="e">
        <f t="shared" si="0"/>
        <v>#DIV/0!</v>
      </c>
    </row>
    <row r="162" spans="1:11" ht="25.5" customHeight="1" x14ac:dyDescent="0.2">
      <c r="A162" s="151">
        <v>21</v>
      </c>
      <c r="B162" s="101" t="s">
        <v>70</v>
      </c>
      <c r="C162" s="149">
        <v>614500</v>
      </c>
      <c r="D162" s="29"/>
      <c r="E162" s="29"/>
      <c r="F162" s="29">
        <f t="shared" si="9"/>
        <v>0</v>
      </c>
      <c r="G162" s="29"/>
      <c r="H162" s="215"/>
      <c r="I162" s="215"/>
      <c r="J162" s="9" t="e">
        <f t="shared" si="1"/>
        <v>#DIV/0!</v>
      </c>
      <c r="K162" s="8" t="e">
        <f t="shared" si="0"/>
        <v>#DIV/0!</v>
      </c>
    </row>
    <row r="163" spans="1:11" ht="15" customHeight="1" x14ac:dyDescent="0.2">
      <c r="A163" s="149">
        <v>22</v>
      </c>
      <c r="B163" s="32" t="s">
        <v>69</v>
      </c>
      <c r="C163" s="16">
        <v>614600</v>
      </c>
      <c r="D163" s="29"/>
      <c r="E163" s="29"/>
      <c r="F163" s="29">
        <f t="shared" si="9"/>
        <v>0</v>
      </c>
      <c r="G163" s="29"/>
      <c r="H163" s="216"/>
      <c r="I163" s="216"/>
      <c r="J163" s="9" t="e">
        <f t="shared" si="1"/>
        <v>#DIV/0!</v>
      </c>
      <c r="K163" s="8" t="e">
        <f t="shared" si="0"/>
        <v>#DIV/0!</v>
      </c>
    </row>
    <row r="164" spans="1:11" ht="15" customHeight="1" x14ac:dyDescent="0.2">
      <c r="A164" s="151">
        <v>23</v>
      </c>
      <c r="B164" s="25" t="s">
        <v>68</v>
      </c>
      <c r="C164" s="16">
        <v>614700</v>
      </c>
      <c r="D164" s="29"/>
      <c r="E164" s="29"/>
      <c r="F164" s="29">
        <f t="shared" si="9"/>
        <v>0</v>
      </c>
      <c r="G164" s="29"/>
      <c r="H164" s="216"/>
      <c r="I164" s="216"/>
      <c r="J164" s="9" t="e">
        <f t="shared" si="1"/>
        <v>#DIV/0!</v>
      </c>
      <c r="K164" s="8" t="e">
        <f t="shared" si="0"/>
        <v>#DIV/0!</v>
      </c>
    </row>
    <row r="165" spans="1:11" ht="15" customHeight="1" x14ac:dyDescent="0.2">
      <c r="A165" s="149">
        <v>24</v>
      </c>
      <c r="B165" s="93" t="s">
        <v>67</v>
      </c>
      <c r="C165" s="94">
        <v>614800</v>
      </c>
      <c r="D165" s="29"/>
      <c r="E165" s="29"/>
      <c r="F165" s="29">
        <f t="shared" si="9"/>
        <v>0</v>
      </c>
      <c r="G165" s="29"/>
      <c r="H165" s="216"/>
      <c r="I165" s="216"/>
      <c r="J165" s="9" t="e">
        <f t="shared" si="1"/>
        <v>#DIV/0!</v>
      </c>
      <c r="K165" s="8" t="e">
        <f t="shared" si="0"/>
        <v>#DIV/0!</v>
      </c>
    </row>
    <row r="166" spans="1:11" ht="15" customHeight="1" x14ac:dyDescent="0.2">
      <c r="A166" s="151">
        <v>25</v>
      </c>
      <c r="B166" s="93" t="s">
        <v>27</v>
      </c>
      <c r="C166" s="94">
        <v>614900</v>
      </c>
      <c r="D166" s="29"/>
      <c r="E166" s="29"/>
      <c r="F166" s="29"/>
      <c r="G166" s="29"/>
      <c r="H166" s="216"/>
      <c r="I166" s="216"/>
      <c r="J166" s="9" t="e">
        <f t="shared" si="1"/>
        <v>#DIV/0!</v>
      </c>
      <c r="K166" s="8" t="e">
        <f t="shared" si="0"/>
        <v>#DIV/0!</v>
      </c>
    </row>
    <row r="167" spans="1:11" ht="15" customHeight="1" x14ac:dyDescent="0.2">
      <c r="A167" s="17">
        <v>26</v>
      </c>
      <c r="B167" s="95" t="s">
        <v>5</v>
      </c>
      <c r="C167" s="96">
        <v>616000</v>
      </c>
      <c r="D167" s="29">
        <f>SUM(D168:D170)</f>
        <v>0</v>
      </c>
      <c r="E167" s="29">
        <f>SUM(E168:E170)</f>
        <v>0</v>
      </c>
      <c r="F167" s="29">
        <f t="shared" ref="F167:F204" si="11">SUM(D167:E167)</f>
        <v>0</v>
      </c>
      <c r="G167" s="29">
        <f>SUM(G168:G170)</f>
        <v>0</v>
      </c>
      <c r="H167" s="65">
        <f>SUM(H168:H170)</f>
        <v>0</v>
      </c>
      <c r="I167" s="65">
        <f>SUM(I168:I170)</f>
        <v>0</v>
      </c>
      <c r="J167" s="9" t="e">
        <f t="shared" si="1"/>
        <v>#DIV/0!</v>
      </c>
      <c r="K167" s="8" t="e">
        <f t="shared" si="0"/>
        <v>#DIV/0!</v>
      </c>
    </row>
    <row r="168" spans="1:11" ht="15" customHeight="1" x14ac:dyDescent="0.2">
      <c r="A168" s="13">
        <v>27</v>
      </c>
      <c r="B168" s="32" t="s">
        <v>66</v>
      </c>
      <c r="C168" s="16">
        <v>616100</v>
      </c>
      <c r="D168" s="29"/>
      <c r="E168" s="29"/>
      <c r="F168" s="29">
        <f t="shared" si="11"/>
        <v>0</v>
      </c>
      <c r="G168" s="29"/>
      <c r="H168" s="216"/>
      <c r="I168" s="216"/>
      <c r="J168" s="9" t="e">
        <f t="shared" si="1"/>
        <v>#DIV/0!</v>
      </c>
      <c r="K168" s="8" t="e">
        <f t="shared" si="0"/>
        <v>#DIV/0!</v>
      </c>
    </row>
    <row r="169" spans="1:11" ht="15" customHeight="1" x14ac:dyDescent="0.2">
      <c r="A169" s="17">
        <v>28</v>
      </c>
      <c r="B169" s="32" t="s">
        <v>65</v>
      </c>
      <c r="C169" s="16">
        <v>616200</v>
      </c>
      <c r="D169" s="29"/>
      <c r="E169" s="29"/>
      <c r="F169" s="29">
        <f t="shared" si="11"/>
        <v>0</v>
      </c>
      <c r="G169" s="29"/>
      <c r="H169" s="216"/>
      <c r="I169" s="216"/>
      <c r="J169" s="9" t="e">
        <f t="shared" si="1"/>
        <v>#DIV/0!</v>
      </c>
      <c r="K169" s="8" t="e">
        <f t="shared" si="0"/>
        <v>#DIV/0!</v>
      </c>
    </row>
    <row r="170" spans="1:11" ht="15" customHeight="1" x14ac:dyDescent="0.2">
      <c r="A170" s="13">
        <v>29</v>
      </c>
      <c r="B170" s="32" t="s">
        <v>64</v>
      </c>
      <c r="C170" s="16">
        <v>616300</v>
      </c>
      <c r="D170" s="29"/>
      <c r="E170" s="29"/>
      <c r="F170" s="29">
        <f t="shared" si="11"/>
        <v>0</v>
      </c>
      <c r="G170" s="29"/>
      <c r="H170" s="216"/>
      <c r="I170" s="216"/>
      <c r="J170" s="9" t="e">
        <f t="shared" si="1"/>
        <v>#DIV/0!</v>
      </c>
      <c r="K170" s="8" t="e">
        <f t="shared" si="0"/>
        <v>#DIV/0!</v>
      </c>
    </row>
    <row r="171" spans="1:11" ht="15" customHeight="1" x14ac:dyDescent="0.2">
      <c r="A171" s="13">
        <v>30</v>
      </c>
      <c r="B171" s="12" t="s">
        <v>6</v>
      </c>
      <c r="C171" s="22"/>
      <c r="D171" s="36">
        <f>SUM(D172+D187)</f>
        <v>15000</v>
      </c>
      <c r="E171" s="36">
        <f>SUM(E172+E187)</f>
        <v>149085.38</v>
      </c>
      <c r="F171" s="36">
        <f t="shared" si="11"/>
        <v>164085.38</v>
      </c>
      <c r="G171" s="36">
        <f>SUM(G172+G187)</f>
        <v>0</v>
      </c>
      <c r="H171" s="21">
        <f>SUM(H172+H187)</f>
        <v>0</v>
      </c>
      <c r="I171" s="21">
        <f>SUM(I172+I187)</f>
        <v>0</v>
      </c>
      <c r="J171" s="20">
        <f t="shared" si="1"/>
        <v>0</v>
      </c>
      <c r="K171" s="19" t="e">
        <f t="shared" ref="K171:K202" si="12">SUM(H171/I171)</f>
        <v>#DIV/0!</v>
      </c>
    </row>
    <row r="172" spans="1:11" ht="25.5" customHeight="1" x14ac:dyDescent="0.2">
      <c r="A172" s="17">
        <v>31</v>
      </c>
      <c r="B172" s="31" t="s">
        <v>7</v>
      </c>
      <c r="C172" s="30">
        <v>821000</v>
      </c>
      <c r="D172" s="29">
        <f>SUM(D173+D174+D175+D186)</f>
        <v>15000</v>
      </c>
      <c r="E172" s="29">
        <f>SUM(E173+E174+E175+E186)</f>
        <v>149085.38</v>
      </c>
      <c r="F172" s="29">
        <f t="shared" si="11"/>
        <v>164085.38</v>
      </c>
      <c r="G172" s="29">
        <f>SUM(G173:G175)</f>
        <v>0</v>
      </c>
      <c r="H172" s="29">
        <f>SUM(H173:H175)</f>
        <v>0</v>
      </c>
      <c r="I172" s="156">
        <f>SUM(I173:I175)</f>
        <v>0</v>
      </c>
      <c r="J172" s="9">
        <f t="shared" si="1"/>
        <v>0</v>
      </c>
      <c r="K172" s="8" t="e">
        <f t="shared" si="12"/>
        <v>#DIV/0!</v>
      </c>
    </row>
    <row r="173" spans="1:11" ht="25.5" customHeight="1" x14ac:dyDescent="0.2">
      <c r="A173" s="13">
        <v>32</v>
      </c>
      <c r="B173" s="34" t="s">
        <v>63</v>
      </c>
      <c r="C173" s="16">
        <v>821100</v>
      </c>
      <c r="D173" s="29"/>
      <c r="E173" s="29"/>
      <c r="F173" s="29">
        <f t="shared" si="11"/>
        <v>0</v>
      </c>
      <c r="G173" s="29"/>
      <c r="H173" s="216"/>
      <c r="I173" s="216"/>
      <c r="J173" s="9" t="e">
        <f t="shared" si="1"/>
        <v>#DIV/0!</v>
      </c>
      <c r="K173" s="8" t="e">
        <f t="shared" si="12"/>
        <v>#DIV/0!</v>
      </c>
    </row>
    <row r="174" spans="1:11" ht="15" customHeight="1" x14ac:dyDescent="0.2">
      <c r="A174" s="17">
        <v>33</v>
      </c>
      <c r="B174" s="32" t="s">
        <v>62</v>
      </c>
      <c r="C174" s="16">
        <v>821200</v>
      </c>
      <c r="D174" s="29"/>
      <c r="E174" s="29"/>
      <c r="F174" s="29">
        <f t="shared" si="11"/>
        <v>0</v>
      </c>
      <c r="G174" s="29"/>
      <c r="H174" s="216"/>
      <c r="I174" s="216"/>
      <c r="J174" s="9" t="e">
        <f t="shared" si="1"/>
        <v>#DIV/0!</v>
      </c>
      <c r="K174" s="8" t="e">
        <f t="shared" si="12"/>
        <v>#DIV/0!</v>
      </c>
    </row>
    <row r="175" spans="1:11" ht="15" customHeight="1" x14ac:dyDescent="0.2">
      <c r="A175" s="151">
        <v>34</v>
      </c>
      <c r="B175" s="148" t="s">
        <v>61</v>
      </c>
      <c r="C175" s="149">
        <v>821300</v>
      </c>
      <c r="D175" s="29">
        <f>SUM(D176:D187)</f>
        <v>15000</v>
      </c>
      <c r="E175" s="29">
        <f>SUM(E176:E187)</f>
        <v>149085.38</v>
      </c>
      <c r="F175" s="29">
        <f t="shared" si="11"/>
        <v>164085.38</v>
      </c>
      <c r="G175" s="33">
        <f>SUM(G176:G186)</f>
        <v>0</v>
      </c>
      <c r="H175" s="33">
        <f>SUM(H176:H186)</f>
        <v>0</v>
      </c>
      <c r="I175" s="33">
        <f>SUM(I176:I184)</f>
        <v>0</v>
      </c>
      <c r="J175" s="9">
        <f t="shared" si="1"/>
        <v>0</v>
      </c>
      <c r="K175" s="8" t="e">
        <f t="shared" si="12"/>
        <v>#DIV/0!</v>
      </c>
    </row>
    <row r="176" spans="1:11" ht="15" customHeight="1" x14ac:dyDescent="0.2">
      <c r="A176" s="13" t="s">
        <v>264</v>
      </c>
      <c r="B176" s="32" t="s">
        <v>179</v>
      </c>
      <c r="C176" s="16">
        <v>821311</v>
      </c>
      <c r="D176" s="156"/>
      <c r="E176" s="156">
        <v>15865</v>
      </c>
      <c r="F176" s="156">
        <f t="shared" si="11"/>
        <v>15865</v>
      </c>
      <c r="G176" s="156"/>
      <c r="H176" s="153"/>
      <c r="I176" s="153"/>
      <c r="J176" s="9">
        <f t="shared" si="1"/>
        <v>0</v>
      </c>
      <c r="K176" s="8" t="e">
        <f t="shared" si="12"/>
        <v>#DIV/0!</v>
      </c>
    </row>
    <row r="177" spans="1:11" ht="15" customHeight="1" x14ac:dyDescent="0.2">
      <c r="A177" s="13" t="s">
        <v>265</v>
      </c>
      <c r="B177" s="32" t="s">
        <v>180</v>
      </c>
      <c r="C177" s="16">
        <v>821312</v>
      </c>
      <c r="D177" s="156">
        <v>15000</v>
      </c>
      <c r="E177" s="156">
        <v>7486</v>
      </c>
      <c r="F177" s="156">
        <f t="shared" si="11"/>
        <v>22486</v>
      </c>
      <c r="G177" s="156"/>
      <c r="H177" s="153"/>
      <c r="I177" s="153"/>
      <c r="J177" s="9">
        <f t="shared" si="1"/>
        <v>0</v>
      </c>
      <c r="K177" s="8" t="e">
        <f t="shared" si="12"/>
        <v>#DIV/0!</v>
      </c>
    </row>
    <row r="178" spans="1:11" ht="15" customHeight="1" x14ac:dyDescent="0.2">
      <c r="A178" s="13" t="s">
        <v>266</v>
      </c>
      <c r="B178" s="32" t="s">
        <v>337</v>
      </c>
      <c r="C178" s="16">
        <v>821314</v>
      </c>
      <c r="D178" s="156"/>
      <c r="E178" s="156">
        <v>3592</v>
      </c>
      <c r="F178" s="156">
        <f t="shared" si="11"/>
        <v>3592</v>
      </c>
      <c r="G178" s="156"/>
      <c r="H178" s="153"/>
      <c r="I178" s="153"/>
      <c r="J178" s="9">
        <f t="shared" si="1"/>
        <v>0</v>
      </c>
      <c r="K178" s="8" t="e">
        <f t="shared" si="12"/>
        <v>#DIV/0!</v>
      </c>
    </row>
    <row r="179" spans="1:11" ht="15" customHeight="1" x14ac:dyDescent="0.2">
      <c r="A179" s="13" t="s">
        <v>267</v>
      </c>
      <c r="B179" s="32" t="s">
        <v>338</v>
      </c>
      <c r="C179" s="16">
        <v>821319</v>
      </c>
      <c r="D179" s="156"/>
      <c r="E179" s="156">
        <v>4060</v>
      </c>
      <c r="F179" s="156">
        <f t="shared" si="11"/>
        <v>4060</v>
      </c>
      <c r="G179" s="156"/>
      <c r="H179" s="153"/>
      <c r="I179" s="153"/>
      <c r="J179" s="9">
        <f t="shared" si="1"/>
        <v>0</v>
      </c>
      <c r="K179" s="8" t="e">
        <f t="shared" si="12"/>
        <v>#DIV/0!</v>
      </c>
    </row>
    <row r="180" spans="1:11" ht="15" customHeight="1" x14ac:dyDescent="0.2">
      <c r="A180" s="13" t="s">
        <v>341</v>
      </c>
      <c r="B180" s="32" t="s">
        <v>181</v>
      </c>
      <c r="C180" s="16">
        <v>821321</v>
      </c>
      <c r="D180" s="156"/>
      <c r="E180" s="156">
        <v>40201</v>
      </c>
      <c r="F180" s="156">
        <f t="shared" si="11"/>
        <v>40201</v>
      </c>
      <c r="G180" s="156"/>
      <c r="H180" s="171"/>
      <c r="I180" s="171"/>
      <c r="J180" s="9"/>
      <c r="K180" s="8"/>
    </row>
    <row r="181" spans="1:11" ht="15" customHeight="1" x14ac:dyDescent="0.2">
      <c r="A181" s="13" t="s">
        <v>342</v>
      </c>
      <c r="B181" s="32" t="s">
        <v>339</v>
      </c>
      <c r="C181" s="16">
        <v>821341</v>
      </c>
      <c r="D181" s="156"/>
      <c r="E181" s="156">
        <v>7008</v>
      </c>
      <c r="F181" s="156">
        <f t="shared" si="11"/>
        <v>7008</v>
      </c>
      <c r="G181" s="156"/>
      <c r="H181" s="153"/>
      <c r="I181" s="171"/>
      <c r="J181" s="9">
        <f t="shared" si="1"/>
        <v>0</v>
      </c>
      <c r="K181" s="8" t="e">
        <f t="shared" si="12"/>
        <v>#DIV/0!</v>
      </c>
    </row>
    <row r="182" spans="1:11" ht="15" customHeight="1" x14ac:dyDescent="0.2">
      <c r="A182" s="13" t="s">
        <v>343</v>
      </c>
      <c r="B182" s="32" t="s">
        <v>340</v>
      </c>
      <c r="C182" s="16">
        <v>821342</v>
      </c>
      <c r="D182" s="156"/>
      <c r="E182" s="156">
        <v>1989</v>
      </c>
      <c r="F182" s="156">
        <f t="shared" si="11"/>
        <v>1989</v>
      </c>
      <c r="G182" s="156"/>
      <c r="H182" s="153"/>
      <c r="I182" s="171"/>
      <c r="J182" s="9">
        <f t="shared" si="1"/>
        <v>0</v>
      </c>
      <c r="K182" s="8" t="e">
        <f t="shared" si="12"/>
        <v>#DIV/0!</v>
      </c>
    </row>
    <row r="183" spans="1:11" ht="15" customHeight="1" x14ac:dyDescent="0.2">
      <c r="A183" s="13" t="s">
        <v>344</v>
      </c>
      <c r="B183" s="32" t="s">
        <v>451</v>
      </c>
      <c r="C183" s="16">
        <v>821361</v>
      </c>
      <c r="D183" s="156"/>
      <c r="E183" s="156">
        <v>14824.38</v>
      </c>
      <c r="F183" s="156">
        <f t="shared" si="11"/>
        <v>14824.38</v>
      </c>
      <c r="G183" s="156"/>
      <c r="H183" s="153"/>
      <c r="I183" s="153"/>
      <c r="J183" s="9">
        <f t="shared" si="1"/>
        <v>0</v>
      </c>
      <c r="K183" s="8" t="e">
        <f t="shared" si="12"/>
        <v>#DIV/0!</v>
      </c>
    </row>
    <row r="184" spans="1:11" ht="15" customHeight="1" x14ac:dyDescent="0.2">
      <c r="A184" s="17">
        <v>35</v>
      </c>
      <c r="B184" s="32" t="s">
        <v>60</v>
      </c>
      <c r="C184" s="16">
        <v>821400</v>
      </c>
      <c r="D184" s="29"/>
      <c r="E184" s="29">
        <v>54060</v>
      </c>
      <c r="F184" s="29">
        <f t="shared" si="11"/>
        <v>54060</v>
      </c>
      <c r="G184" s="29"/>
      <c r="H184" s="216"/>
      <c r="I184" s="216"/>
      <c r="J184" s="9">
        <f t="shared" si="1"/>
        <v>0</v>
      </c>
      <c r="K184" s="8" t="e">
        <f t="shared" si="12"/>
        <v>#DIV/0!</v>
      </c>
    </row>
    <row r="185" spans="1:11" ht="15" customHeight="1" x14ac:dyDescent="0.2">
      <c r="A185" s="13">
        <v>36</v>
      </c>
      <c r="B185" s="32" t="s">
        <v>59</v>
      </c>
      <c r="C185" s="16">
        <v>821500</v>
      </c>
      <c r="D185" s="29"/>
      <c r="E185" s="29"/>
      <c r="F185" s="29">
        <f t="shared" si="11"/>
        <v>0</v>
      </c>
      <c r="G185" s="156"/>
      <c r="H185" s="156"/>
      <c r="I185" s="216"/>
      <c r="J185" s="9" t="e">
        <f t="shared" si="1"/>
        <v>#DIV/0!</v>
      </c>
      <c r="K185" s="8" t="e">
        <f t="shared" si="12"/>
        <v>#DIV/0!</v>
      </c>
    </row>
    <row r="186" spans="1:11" ht="15" customHeight="1" x14ac:dyDescent="0.2">
      <c r="A186" s="17">
        <v>37</v>
      </c>
      <c r="B186" s="32" t="s">
        <v>58</v>
      </c>
      <c r="C186" s="16">
        <v>821600</v>
      </c>
      <c r="D186" s="29"/>
      <c r="E186" s="29"/>
      <c r="F186" s="29">
        <f t="shared" si="11"/>
        <v>0</v>
      </c>
      <c r="G186" s="29"/>
      <c r="H186" s="216"/>
      <c r="I186" s="216"/>
      <c r="J186" s="9" t="e">
        <f t="shared" si="1"/>
        <v>#DIV/0!</v>
      </c>
      <c r="K186" s="8" t="e">
        <f t="shared" si="12"/>
        <v>#DIV/0!</v>
      </c>
    </row>
    <row r="187" spans="1:11" ht="15" customHeight="1" x14ac:dyDescent="0.2">
      <c r="A187" s="13">
        <v>38</v>
      </c>
      <c r="B187" s="31" t="s">
        <v>8</v>
      </c>
      <c r="C187" s="30">
        <v>615000</v>
      </c>
      <c r="D187" s="29">
        <f>SUM(D188:D190)</f>
        <v>0</v>
      </c>
      <c r="E187" s="29">
        <f>SUM(E188:E190)</f>
        <v>0</v>
      </c>
      <c r="F187" s="29">
        <f t="shared" si="11"/>
        <v>0</v>
      </c>
      <c r="G187" s="29">
        <f>SUM(G188:G190)</f>
        <v>0</v>
      </c>
      <c r="H187" s="65">
        <f>SUM(H188:H190)</f>
        <v>0</v>
      </c>
      <c r="I187" s="65">
        <f>SUM(I188:I190)</f>
        <v>0</v>
      </c>
      <c r="J187" s="9" t="e">
        <f t="shared" si="1"/>
        <v>#DIV/0!</v>
      </c>
      <c r="K187" s="8" t="e">
        <f t="shared" si="12"/>
        <v>#DIV/0!</v>
      </c>
    </row>
    <row r="188" spans="1:11" ht="24.75" customHeight="1" x14ac:dyDescent="0.2">
      <c r="A188" s="17">
        <v>39</v>
      </c>
      <c r="B188" s="25" t="s">
        <v>427</v>
      </c>
      <c r="C188" s="28">
        <v>615100</v>
      </c>
      <c r="D188" s="29"/>
      <c r="E188" s="29"/>
      <c r="F188" s="29">
        <f t="shared" si="11"/>
        <v>0</v>
      </c>
      <c r="G188" s="156"/>
      <c r="H188" s="156"/>
      <c r="I188" s="156"/>
      <c r="J188" s="9" t="e">
        <f t="shared" si="1"/>
        <v>#DIV/0!</v>
      </c>
      <c r="K188" s="8" t="e">
        <f t="shared" si="12"/>
        <v>#DIV/0!</v>
      </c>
    </row>
    <row r="189" spans="1:11" ht="25.5" customHeight="1" x14ac:dyDescent="0.2">
      <c r="A189" s="13">
        <v>40</v>
      </c>
      <c r="B189" s="23" t="s">
        <v>35</v>
      </c>
      <c r="C189" s="16">
        <v>615200</v>
      </c>
      <c r="D189" s="29"/>
      <c r="E189" s="29"/>
      <c r="F189" s="29">
        <f t="shared" si="11"/>
        <v>0</v>
      </c>
      <c r="G189" s="29"/>
      <c r="H189" s="216"/>
      <c r="I189" s="216"/>
      <c r="J189" s="9" t="e">
        <f t="shared" si="1"/>
        <v>#DIV/0!</v>
      </c>
      <c r="K189" s="8" t="e">
        <f t="shared" si="12"/>
        <v>#DIV/0!</v>
      </c>
    </row>
    <row r="190" spans="1:11" ht="15" customHeight="1" x14ac:dyDescent="0.2">
      <c r="A190" s="17">
        <v>41</v>
      </c>
      <c r="B190" s="25" t="s">
        <v>56</v>
      </c>
      <c r="C190" s="16">
        <v>615300</v>
      </c>
      <c r="D190" s="15"/>
      <c r="E190" s="15"/>
      <c r="F190" s="15">
        <f t="shared" si="11"/>
        <v>0</v>
      </c>
      <c r="G190" s="15"/>
      <c r="H190" s="15"/>
      <c r="I190" s="15"/>
      <c r="J190" s="9" t="e">
        <f t="shared" si="1"/>
        <v>#DIV/0!</v>
      </c>
      <c r="K190" s="8" t="e">
        <f t="shared" si="12"/>
        <v>#DIV/0!</v>
      </c>
    </row>
    <row r="191" spans="1:11" ht="15" customHeight="1" x14ac:dyDescent="0.2">
      <c r="A191" s="13">
        <v>42</v>
      </c>
      <c r="B191" s="24" t="s">
        <v>9</v>
      </c>
      <c r="C191" s="22">
        <v>822000</v>
      </c>
      <c r="D191" s="21">
        <f>SUM(D192:D198)</f>
        <v>0</v>
      </c>
      <c r="E191" s="21">
        <f>SUM(E192:E198)</f>
        <v>0</v>
      </c>
      <c r="F191" s="21">
        <f t="shared" si="11"/>
        <v>0</v>
      </c>
      <c r="G191" s="21">
        <f>SUM(G192:G198)</f>
        <v>0</v>
      </c>
      <c r="H191" s="21">
        <f>SUM(H192:H198)</f>
        <v>0</v>
      </c>
      <c r="I191" s="21">
        <f>SUM(I192:I198)</f>
        <v>0</v>
      </c>
      <c r="J191" s="20" t="e">
        <f t="shared" si="1"/>
        <v>#DIV/0!</v>
      </c>
      <c r="K191" s="19" t="e">
        <f t="shared" si="12"/>
        <v>#DIV/0!</v>
      </c>
    </row>
    <row r="192" spans="1:11" ht="15" customHeight="1" x14ac:dyDescent="0.2">
      <c r="A192" s="17">
        <v>43</v>
      </c>
      <c r="B192" s="97" t="s">
        <v>55</v>
      </c>
      <c r="C192" s="94">
        <v>822100</v>
      </c>
      <c r="D192" s="15"/>
      <c r="E192" s="15"/>
      <c r="F192" s="15">
        <f t="shared" si="11"/>
        <v>0</v>
      </c>
      <c r="G192" s="15"/>
      <c r="H192" s="15"/>
      <c r="I192" s="15"/>
      <c r="J192" s="9" t="e">
        <f t="shared" si="1"/>
        <v>#DIV/0!</v>
      </c>
      <c r="K192" s="8" t="e">
        <f t="shared" si="12"/>
        <v>#DIV/0!</v>
      </c>
    </row>
    <row r="193" spans="1:11" ht="25.5" customHeight="1" x14ac:dyDescent="0.2">
      <c r="A193" s="13">
        <v>44</v>
      </c>
      <c r="B193" s="97" t="s">
        <v>54</v>
      </c>
      <c r="C193" s="94">
        <v>822200</v>
      </c>
      <c r="D193" s="15"/>
      <c r="E193" s="15"/>
      <c r="F193" s="15">
        <f t="shared" si="11"/>
        <v>0</v>
      </c>
      <c r="G193" s="15"/>
      <c r="H193" s="15"/>
      <c r="I193" s="15"/>
      <c r="J193" s="9" t="e">
        <f t="shared" si="1"/>
        <v>#DIV/0!</v>
      </c>
      <c r="K193" s="8" t="e">
        <f t="shared" si="12"/>
        <v>#DIV/0!</v>
      </c>
    </row>
    <row r="194" spans="1:11" ht="15" customHeight="1" x14ac:dyDescent="0.2">
      <c r="A194" s="17">
        <v>45</v>
      </c>
      <c r="B194" s="97" t="s">
        <v>53</v>
      </c>
      <c r="C194" s="94">
        <v>822300</v>
      </c>
      <c r="D194" s="15"/>
      <c r="E194" s="15"/>
      <c r="F194" s="15">
        <f t="shared" si="11"/>
        <v>0</v>
      </c>
      <c r="G194" s="15"/>
      <c r="H194" s="15"/>
      <c r="I194" s="15"/>
      <c r="J194" s="9" t="e">
        <f t="shared" si="1"/>
        <v>#DIV/0!</v>
      </c>
      <c r="K194" s="8" t="e">
        <f t="shared" si="12"/>
        <v>#DIV/0!</v>
      </c>
    </row>
    <row r="195" spans="1:11" ht="15" customHeight="1" x14ac:dyDescent="0.2">
      <c r="A195" s="13">
        <v>46</v>
      </c>
      <c r="B195" s="98" t="s">
        <v>52</v>
      </c>
      <c r="C195" s="94">
        <v>822400</v>
      </c>
      <c r="D195" s="15"/>
      <c r="E195" s="15"/>
      <c r="F195" s="15">
        <f t="shared" si="11"/>
        <v>0</v>
      </c>
      <c r="G195" s="15"/>
      <c r="H195" s="15"/>
      <c r="I195" s="15"/>
      <c r="J195" s="9" t="e">
        <f t="shared" si="1"/>
        <v>#DIV/0!</v>
      </c>
      <c r="K195" s="8" t="e">
        <f t="shared" si="12"/>
        <v>#DIV/0!</v>
      </c>
    </row>
    <row r="196" spans="1:11" ht="25.5" customHeight="1" x14ac:dyDescent="0.2">
      <c r="A196" s="17">
        <v>47</v>
      </c>
      <c r="B196" s="98" t="s">
        <v>31</v>
      </c>
      <c r="C196" s="94">
        <v>822500</v>
      </c>
      <c r="D196" s="15"/>
      <c r="E196" s="15"/>
      <c r="F196" s="15">
        <f t="shared" si="11"/>
        <v>0</v>
      </c>
      <c r="G196" s="15"/>
      <c r="H196" s="15"/>
      <c r="I196" s="15"/>
      <c r="J196" s="9" t="e">
        <f t="shared" si="1"/>
        <v>#DIV/0!</v>
      </c>
      <c r="K196" s="8" t="e">
        <f t="shared" si="12"/>
        <v>#DIV/0!</v>
      </c>
    </row>
    <row r="197" spans="1:11" ht="15" customHeight="1" x14ac:dyDescent="0.2">
      <c r="A197" s="13">
        <v>48</v>
      </c>
      <c r="B197" s="97" t="s">
        <v>51</v>
      </c>
      <c r="C197" s="94">
        <v>822600</v>
      </c>
      <c r="D197" s="15"/>
      <c r="E197" s="15"/>
      <c r="F197" s="15">
        <f t="shared" si="11"/>
        <v>0</v>
      </c>
      <c r="G197" s="15"/>
      <c r="H197" s="15"/>
      <c r="I197" s="15"/>
      <c r="J197" s="9" t="e">
        <f t="shared" si="1"/>
        <v>#DIV/0!</v>
      </c>
      <c r="K197" s="8" t="e">
        <f t="shared" si="12"/>
        <v>#DIV/0!</v>
      </c>
    </row>
    <row r="198" spans="1:11" ht="15" customHeight="1" x14ac:dyDescent="0.2">
      <c r="A198" s="17">
        <v>49</v>
      </c>
      <c r="B198" s="97" t="s">
        <v>50</v>
      </c>
      <c r="C198" s="94">
        <v>822700</v>
      </c>
      <c r="D198" s="15"/>
      <c r="E198" s="15"/>
      <c r="F198" s="15">
        <f t="shared" si="11"/>
        <v>0</v>
      </c>
      <c r="G198" s="15"/>
      <c r="H198" s="15"/>
      <c r="I198" s="15"/>
      <c r="J198" s="9" t="e">
        <f t="shared" si="1"/>
        <v>#DIV/0!</v>
      </c>
      <c r="K198" s="8" t="e">
        <f t="shared" si="12"/>
        <v>#DIV/0!</v>
      </c>
    </row>
    <row r="199" spans="1:11" ht="15" customHeight="1" x14ac:dyDescent="0.2">
      <c r="A199" s="13">
        <v>50</v>
      </c>
      <c r="B199" s="12" t="s">
        <v>10</v>
      </c>
      <c r="C199" s="22">
        <v>823000</v>
      </c>
      <c r="D199" s="21">
        <f>SUM(D200:D202)</f>
        <v>0</v>
      </c>
      <c r="E199" s="21">
        <f>SUM(E200:E202)</f>
        <v>0</v>
      </c>
      <c r="F199" s="21">
        <f t="shared" si="11"/>
        <v>0</v>
      </c>
      <c r="G199" s="64">
        <f>SUM(G200:G202)</f>
        <v>0</v>
      </c>
      <c r="H199" s="64">
        <f>SUM(H200:H202)</f>
        <v>0</v>
      </c>
      <c r="I199" s="64">
        <f>SUM(I200:I202)</f>
        <v>0</v>
      </c>
      <c r="J199" s="20" t="e">
        <f t="shared" si="1"/>
        <v>#DIV/0!</v>
      </c>
      <c r="K199" s="19" t="e">
        <f t="shared" si="12"/>
        <v>#DIV/0!</v>
      </c>
    </row>
    <row r="200" spans="1:11" ht="15" customHeight="1" x14ac:dyDescent="0.2">
      <c r="A200" s="17">
        <v>51</v>
      </c>
      <c r="B200" s="18" t="s">
        <v>49</v>
      </c>
      <c r="C200" s="16">
        <v>823100</v>
      </c>
      <c r="D200" s="15"/>
      <c r="E200" s="15"/>
      <c r="F200" s="15">
        <f t="shared" si="11"/>
        <v>0</v>
      </c>
      <c r="G200" s="63"/>
      <c r="H200" s="63"/>
      <c r="I200" s="63"/>
      <c r="J200" s="9" t="e">
        <f t="shared" si="1"/>
        <v>#DIV/0!</v>
      </c>
      <c r="K200" s="8" t="e">
        <f t="shared" si="12"/>
        <v>#DIV/0!</v>
      </c>
    </row>
    <row r="201" spans="1:11" ht="15" customHeight="1" x14ac:dyDescent="0.2">
      <c r="A201" s="13">
        <v>52</v>
      </c>
      <c r="B201" s="18" t="s">
        <v>48</v>
      </c>
      <c r="C201" s="16">
        <v>823200</v>
      </c>
      <c r="D201" s="15"/>
      <c r="E201" s="15"/>
      <c r="F201" s="15">
        <f t="shared" si="11"/>
        <v>0</v>
      </c>
      <c r="G201" s="63"/>
      <c r="H201" s="63"/>
      <c r="I201" s="63"/>
      <c r="J201" s="9" t="e">
        <f t="shared" si="1"/>
        <v>#DIV/0!</v>
      </c>
      <c r="K201" s="8" t="e">
        <f t="shared" si="12"/>
        <v>#DIV/0!</v>
      </c>
    </row>
    <row r="202" spans="1:11" ht="15" customHeight="1" x14ac:dyDescent="0.2">
      <c r="A202" s="17">
        <v>53</v>
      </c>
      <c r="B202" s="97" t="s">
        <v>47</v>
      </c>
      <c r="C202" s="94">
        <v>823300</v>
      </c>
      <c r="D202" s="15"/>
      <c r="E202" s="15"/>
      <c r="F202" s="15">
        <f t="shared" si="11"/>
        <v>0</v>
      </c>
      <c r="G202" s="63"/>
      <c r="H202" s="63"/>
      <c r="I202" s="63"/>
      <c r="J202" s="9" t="e">
        <f t="shared" si="1"/>
        <v>#DIV/0!</v>
      </c>
      <c r="K202" s="8" t="e">
        <f t="shared" si="12"/>
        <v>#DIV/0!</v>
      </c>
    </row>
    <row r="203" spans="1:11" ht="15" customHeight="1" x14ac:dyDescent="0.2">
      <c r="A203" s="17">
        <v>54</v>
      </c>
      <c r="B203" s="12" t="s">
        <v>45</v>
      </c>
      <c r="C203" s="11"/>
      <c r="D203" s="10"/>
      <c r="E203" s="10"/>
      <c r="F203" s="10">
        <f t="shared" si="11"/>
        <v>0</v>
      </c>
      <c r="G203" s="10"/>
      <c r="H203" s="10"/>
      <c r="I203" s="10"/>
      <c r="J203" s="20" t="e">
        <f t="shared" si="1"/>
        <v>#DIV/0!</v>
      </c>
      <c r="K203" s="19" t="e">
        <f>SUM(H203/I203)</f>
        <v>#DIV/0!</v>
      </c>
    </row>
    <row r="204" spans="1:11" ht="18.75" customHeight="1" x14ac:dyDescent="0.2">
      <c r="A204" s="13">
        <v>55</v>
      </c>
      <c r="B204" s="41" t="s">
        <v>11</v>
      </c>
      <c r="C204" s="40"/>
      <c r="D204" s="36" t="e">
        <f>SUM(D17+D203)</f>
        <v>#REF!</v>
      </c>
      <c r="E204" s="36" t="e">
        <f>SUM(E17+E203)</f>
        <v>#REF!</v>
      </c>
      <c r="F204" s="36" t="e">
        <f t="shared" si="11"/>
        <v>#REF!</v>
      </c>
      <c r="G204" s="57">
        <f>SUM(G17+G203)</f>
        <v>0</v>
      </c>
      <c r="H204" s="57">
        <f>SUM(H17+H203)</f>
        <v>0</v>
      </c>
      <c r="I204" s="57">
        <f>SUM(I17+I203)</f>
        <v>0</v>
      </c>
      <c r="J204" s="20" t="e">
        <f>SUM(G204/H204)</f>
        <v>#DIV/0!</v>
      </c>
      <c r="K204" s="19" t="e">
        <f>SUM(H204/I204)</f>
        <v>#DIV/0!</v>
      </c>
    </row>
    <row r="205" spans="1:11" ht="11.25" customHeight="1" x14ac:dyDescent="0.2"/>
    <row r="206" spans="1:11" x14ac:dyDescent="0.2">
      <c r="B206" s="7"/>
      <c r="C206" s="4"/>
      <c r="D206" s="4"/>
      <c r="E206" s="4"/>
      <c r="F206" s="4"/>
      <c r="G206" s="4"/>
      <c r="H206" s="2"/>
      <c r="I206" s="2" t="s">
        <v>41</v>
      </c>
      <c r="J206" s="4"/>
      <c r="K206" s="4"/>
    </row>
    <row r="207" spans="1:11" x14ac:dyDescent="0.2">
      <c r="B207" s="7"/>
      <c r="C207" s="4"/>
      <c r="D207" s="4"/>
      <c r="E207" s="4"/>
      <c r="F207" s="4"/>
      <c r="G207" s="4"/>
      <c r="H207" s="1"/>
      <c r="I207" s="1" t="s">
        <v>22</v>
      </c>
      <c r="J207" s="234"/>
      <c r="K207" s="234"/>
    </row>
    <row r="208" spans="1:11" x14ac:dyDescent="0.2">
      <c r="B208" s="7"/>
      <c r="C208" s="4"/>
      <c r="D208" s="4"/>
      <c r="E208" s="4"/>
      <c r="F208" s="4"/>
      <c r="G208" s="4"/>
      <c r="H208" s="4"/>
      <c r="I208" s="4"/>
      <c r="J208" s="6"/>
      <c r="K208" s="6"/>
    </row>
    <row r="209" spans="2:11" ht="8.25" customHeight="1" x14ac:dyDescent="0.2">
      <c r="B209" s="7"/>
      <c r="C209" s="4"/>
      <c r="D209" s="4"/>
      <c r="E209" s="4"/>
      <c r="F209" s="4"/>
      <c r="G209" s="4"/>
      <c r="H209" s="4"/>
      <c r="I209" s="4"/>
      <c r="J209" s="6"/>
      <c r="K209" s="6"/>
    </row>
    <row r="210" spans="2:11" ht="10.5" customHeight="1" x14ac:dyDescent="0.2">
      <c r="B210" s="7"/>
      <c r="C210" s="4"/>
      <c r="D210" s="4"/>
      <c r="E210" s="4"/>
      <c r="F210" s="4"/>
      <c r="G210" s="4"/>
      <c r="H210" s="4"/>
      <c r="I210" s="4"/>
      <c r="J210" s="6"/>
      <c r="K210" s="6"/>
    </row>
    <row r="211" spans="2:11" x14ac:dyDescent="0.2">
      <c r="B211" s="5"/>
      <c r="C211" s="4"/>
      <c r="D211" s="4"/>
      <c r="E211" s="4"/>
      <c r="F211" s="4"/>
      <c r="G211" s="4"/>
      <c r="H211" s="4"/>
      <c r="I211" s="4"/>
      <c r="J211" s="4"/>
      <c r="K211" s="4"/>
    </row>
    <row r="212" spans="2:1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</row>
  </sheetData>
  <mergeCells count="3">
    <mergeCell ref="A12:K12"/>
    <mergeCell ref="A13:K13"/>
    <mergeCell ref="J207:K207"/>
  </mergeCells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A13" sqref="A13:K1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102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101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270.82</v>
      </c>
      <c r="F17" s="36">
        <f>SUM(D17:E17)</f>
        <v>270.82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270.82</v>
      </c>
      <c r="F18" s="36">
        <f>SUM(D18:E18)</f>
        <v>270.82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270.82</v>
      </c>
      <c r="F24" s="66">
        <f t="shared" si="2"/>
        <v>270.82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246.96</v>
      </c>
      <c r="F25" s="33">
        <f t="shared" si="2"/>
        <v>246.96</v>
      </c>
      <c r="G25" s="15">
        <f>SUM(G26:G34)</f>
        <v>0</v>
      </c>
      <c r="H25" s="65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>
        <v>246.96</v>
      </c>
      <c r="F29" s="153">
        <f t="shared" si="2"/>
        <v>246.96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156"/>
      <c r="F32" s="156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>
        <f>SUM(E52:E53)</f>
        <v>0</v>
      </c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156"/>
      <c r="F63" s="156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23.86</v>
      </c>
      <c r="F65" s="29">
        <f t="shared" si="4"/>
        <v>23.86</v>
      </c>
      <c r="G65" s="33">
        <f>SUM(G66:G82)</f>
        <v>0</v>
      </c>
      <c r="H65" s="33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>
        <v>23.86</v>
      </c>
      <c r="F72" s="156">
        <f t="shared" si="4"/>
        <v>23.86</v>
      </c>
      <c r="G72" s="33"/>
      <c r="H72" s="33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153"/>
      <c r="H74" s="15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153"/>
      <c r="H75" s="153"/>
      <c r="I75" s="9" t="e">
        <f t="shared" si="0"/>
        <v>#DIV/0!</v>
      </c>
      <c r="J75" s="8" t="e">
        <f t="shared" si="1"/>
        <v>#DIV/0!</v>
      </c>
    </row>
    <row r="76" spans="1:10" ht="11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 ht="11.2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153"/>
      <c r="H77" s="153"/>
      <c r="I77" s="9"/>
      <c r="J77" s="8"/>
    </row>
    <row r="78" spans="1:10" ht="13.5" customHeight="1" x14ac:dyDescent="0.2">
      <c r="A78" s="13" t="s">
        <v>255</v>
      </c>
      <c r="B78" s="32" t="s">
        <v>288</v>
      </c>
      <c r="C78" s="16">
        <v>613981</v>
      </c>
      <c r="D78" s="29"/>
      <c r="E78" s="29"/>
      <c r="F78" s="156">
        <f t="shared" si="4"/>
        <v>0</v>
      </c>
      <c r="G78" s="153"/>
      <c r="H78" s="153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>
        <v>613995</v>
      </c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3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8">SUM(G115/F115)</f>
        <v>#DIV/0!</v>
      </c>
      <c r="J115" s="8" t="e">
        <f t="shared" si="6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63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63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270.82</v>
      </c>
      <c r="F124" s="36">
        <f>SUM(F17+F123)</f>
        <v>270.82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G124" sqref="G12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 x14ac:dyDescent="0.25">
      <c r="A3" s="119"/>
      <c r="B3" s="112" t="s">
        <v>105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103</v>
      </c>
      <c r="I6" s="145"/>
      <c r="J6" s="201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 x14ac:dyDescent="0.25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88629.16</v>
      </c>
      <c r="F17" s="36">
        <f>SUM(D17:E17)</f>
        <v>88629.16</v>
      </c>
      <c r="G17" s="57">
        <f>SUM(G18+G93+G110)</f>
        <v>59078.83</v>
      </c>
      <c r="H17" s="57">
        <f>SUM(H18+H93+H110)</f>
        <v>78521</v>
      </c>
      <c r="I17" s="20">
        <f t="shared" ref="I17:I114" si="0">SUM(G17/F17)</f>
        <v>0.66658456426756163</v>
      </c>
      <c r="J17" s="19">
        <f t="shared" ref="J17:J92" si="1">SUM(G17/H17)</f>
        <v>0.75239528279059109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88629.16</v>
      </c>
      <c r="F18" s="36">
        <f>SUM(D18:E18)</f>
        <v>88629.16</v>
      </c>
      <c r="G18" s="57">
        <f>SUM(G19+G24+G83+G89)</f>
        <v>59078.83</v>
      </c>
      <c r="H18" s="57">
        <f>SUM(H19+H24+H83+H89)</f>
        <v>78521</v>
      </c>
      <c r="I18" s="20">
        <f>SUM(G18/F18)</f>
        <v>0.66658456426756163</v>
      </c>
      <c r="J18" s="19">
        <f t="shared" si="1"/>
        <v>0.75239528279059109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88629.16</v>
      </c>
      <c r="F24" s="66">
        <f t="shared" si="2"/>
        <v>88629.16</v>
      </c>
      <c r="G24" s="66">
        <f>SUM(G25+G35+G41+G46+G51+G54+G57+G61+G65)</f>
        <v>59078.83</v>
      </c>
      <c r="H24" s="66">
        <f>SUM(H25+H35+H41+H46+H51+H54+H57+H61+H65)</f>
        <v>78521</v>
      </c>
      <c r="I24" s="9">
        <f t="shared" si="0"/>
        <v>0.66658456426756163</v>
      </c>
      <c r="J24" s="8">
        <f t="shared" si="1"/>
        <v>0.75239528279059109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12242</v>
      </c>
      <c r="F25" s="33">
        <f t="shared" si="2"/>
        <v>12242</v>
      </c>
      <c r="G25" s="33">
        <f>SUM(G26:G34)</f>
        <v>1145.33</v>
      </c>
      <c r="H25" s="33">
        <f>SUM(H26:H34)</f>
        <v>0</v>
      </c>
      <c r="I25" s="9">
        <f t="shared" si="0"/>
        <v>9.3557425257310894E-2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12242</v>
      </c>
      <c r="F26" s="153">
        <f t="shared" si="2"/>
        <v>12242</v>
      </c>
      <c r="G26" s="15">
        <v>5.5</v>
      </c>
      <c r="H26" s="15"/>
      <c r="I26" s="9">
        <f t="shared" si="0"/>
        <v>4.4927299460872407E-4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15" customHeight="1" x14ac:dyDescent="0.2">
      <c r="A30" s="13" t="s">
        <v>218</v>
      </c>
      <c r="B30" s="32" t="s">
        <v>384</v>
      </c>
      <c r="C30" s="16">
        <v>613117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>
        <v>73.36</v>
      </c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2"/>
        <v>0</v>
      </c>
      <c r="G32" s="15">
        <v>526.66999999999996</v>
      </c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153"/>
      <c r="F33" s="153">
        <f t="shared" si="2"/>
        <v>0</v>
      </c>
      <c r="G33" s="15">
        <v>539.79999999999995</v>
      </c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303</v>
      </c>
      <c r="C34" s="16">
        <v>613127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1059.5</v>
      </c>
      <c r="F35" s="33">
        <f t="shared" si="2"/>
        <v>1059.5</v>
      </c>
      <c r="G35" s="65">
        <f>SUM(G36:G41)</f>
        <v>0</v>
      </c>
      <c r="H35" s="65">
        <f>SUM(H36:H41)</f>
        <v>54</v>
      </c>
      <c r="I35" s="9">
        <f t="shared" si="0"/>
        <v>0</v>
      </c>
      <c r="J35" s="8">
        <f t="shared" si="1"/>
        <v>0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>
        <v>1059.5</v>
      </c>
      <c r="F36" s="153">
        <f t="shared" si="2"/>
        <v>1059.5</v>
      </c>
      <c r="G36" s="15"/>
      <c r="H36" s="15"/>
      <c r="I36" s="9">
        <f t="shared" si="0"/>
        <v>0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>
        <v>54</v>
      </c>
      <c r="I40" s="9" t="e">
        <f t="shared" si="0"/>
        <v>#DIV/0!</v>
      </c>
      <c r="J40" s="8">
        <f t="shared" si="1"/>
        <v>0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17.2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9.7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222"/>
      <c r="F49" s="222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18.7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>
        <f>SUM(E58:E60)</f>
        <v>500</v>
      </c>
      <c r="F57" s="29">
        <f t="shared" ref="F57:F82" si="4">SUM(D57:E57)</f>
        <v>500</v>
      </c>
      <c r="G57" s="33">
        <f>SUM(G58:G60)</f>
        <v>120</v>
      </c>
      <c r="H57" s="33">
        <f>SUM(H58:H60)</f>
        <v>0</v>
      </c>
      <c r="I57" s="9">
        <f t="shared" si="0"/>
        <v>0.24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>
        <v>500</v>
      </c>
      <c r="F58" s="156">
        <f t="shared" si="4"/>
        <v>500</v>
      </c>
      <c r="G58" s="153">
        <v>120</v>
      </c>
      <c r="H58" s="153"/>
      <c r="I58" s="9">
        <f t="shared" si="0"/>
        <v>0.24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591</v>
      </c>
      <c r="F61" s="29">
        <f t="shared" si="4"/>
        <v>591</v>
      </c>
      <c r="G61" s="65">
        <f>SUM(G62:G64)</f>
        <v>114</v>
      </c>
      <c r="H61" s="65">
        <f>SUM(H62:H64)</f>
        <v>0</v>
      </c>
      <c r="I61" s="9">
        <f t="shared" si="0"/>
        <v>0.19289340101522842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16.5" customHeight="1" x14ac:dyDescent="0.2">
      <c r="A63" s="17" t="s">
        <v>241</v>
      </c>
      <c r="B63" s="92" t="s">
        <v>161</v>
      </c>
      <c r="C63" s="16">
        <v>613815</v>
      </c>
      <c r="D63" s="29"/>
      <c r="E63" s="156">
        <v>591</v>
      </c>
      <c r="F63" s="156">
        <f t="shared" si="4"/>
        <v>591</v>
      </c>
      <c r="G63" s="161">
        <v>114</v>
      </c>
      <c r="H63" s="161"/>
      <c r="I63" s="9">
        <f t="shared" si="0"/>
        <v>0.19289340101522842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156"/>
      <c r="F64" s="156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74236.66</v>
      </c>
      <c r="F65" s="29">
        <f t="shared" si="4"/>
        <v>74236.66</v>
      </c>
      <c r="G65" s="33">
        <f>SUM(G66:G82)</f>
        <v>57699.5</v>
      </c>
      <c r="H65" s="33">
        <f>SUM(H66:H82)</f>
        <v>78467</v>
      </c>
      <c r="I65" s="9">
        <f t="shared" si="0"/>
        <v>0.77723728411272808</v>
      </c>
      <c r="J65" s="8">
        <f t="shared" si="1"/>
        <v>0.73533459925828693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156"/>
      <c r="F68" s="156">
        <f t="shared" si="4"/>
        <v>0</v>
      </c>
      <c r="G68" s="15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>
        <v>74236.66</v>
      </c>
      <c r="F72" s="156">
        <f t="shared" si="4"/>
        <v>74236.66</v>
      </c>
      <c r="G72" s="33">
        <v>57699.5</v>
      </c>
      <c r="H72" s="153">
        <v>78467</v>
      </c>
      <c r="I72" s="9">
        <f t="shared" si="0"/>
        <v>0.77723728411272808</v>
      </c>
      <c r="J72" s="8">
        <f t="shared" si="1"/>
        <v>0.73533459925828693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16.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5.7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5.75" customHeight="1" x14ac:dyDescent="0.2">
      <c r="A78" s="13" t="s">
        <v>255</v>
      </c>
      <c r="B78" s="32" t="s">
        <v>291</v>
      </c>
      <c r="C78" s="16">
        <v>613981</v>
      </c>
      <c r="D78" s="29"/>
      <c r="E78" s="29"/>
      <c r="F78" s="156"/>
      <c r="G78" s="33"/>
      <c r="H78" s="33"/>
      <c r="I78" s="9"/>
      <c r="J78" s="8"/>
    </row>
    <row r="79" spans="1:10" ht="24" x14ac:dyDescent="0.2">
      <c r="A79" s="13" t="s">
        <v>256</v>
      </c>
      <c r="B79" s="32" t="s">
        <v>290</v>
      </c>
      <c r="C79" s="16">
        <v>613984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292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15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15"/>
      <c r="I115" s="9" t="e">
        <f t="shared" ref="I115:I123" si="8">SUM(G115/F115)</f>
        <v>#DIV/0!</v>
      </c>
      <c r="J115" s="8" t="e">
        <f t="shared" si="6"/>
        <v>#DIV/0!</v>
      </c>
    </row>
    <row r="116" spans="1:10" ht="24.75" customHeight="1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15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15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15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21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15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15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15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88629.16</v>
      </c>
      <c r="F124" s="36">
        <f>SUM(F17+F123)</f>
        <v>88629.16</v>
      </c>
      <c r="G124" s="36">
        <f>SUM(G17+G123)</f>
        <v>59078.83</v>
      </c>
      <c r="H124" s="36">
        <f>SUM(H17+H123)</f>
        <v>78521</v>
      </c>
      <c r="I124" s="20">
        <f>SUM(G124/F124)</f>
        <v>0.66658456426756163</v>
      </c>
      <c r="J124" s="19">
        <f>SUM(G124/H124)</f>
        <v>0.75239528279059109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5" fitToHeight="2" orientation="portrait" r:id="rId1"/>
  <headerFooter alignWithMargins="0"/>
  <rowBreaks count="1" manualBreakCount="1">
    <brk id="5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G17" sqref="G1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106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104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SUM(D18+D92+D97+D110)</f>
        <v>0</v>
      </c>
      <c r="E17" s="36">
        <f>SUM(E18+E92+E97+E110)</f>
        <v>15125.26</v>
      </c>
      <c r="F17" s="36">
        <f>SUM(D17:E17)</f>
        <v>15125.26</v>
      </c>
      <c r="G17" s="36">
        <f>SUM(G18+G92+G97+G110)</f>
        <v>13653.199999999999</v>
      </c>
      <c r="H17" s="57">
        <f>SUM(H18+H92+H110)</f>
        <v>0</v>
      </c>
      <c r="I17" s="20">
        <f t="shared" ref="I17:I114" si="0">SUM(G17/F17)</f>
        <v>0.90267539202631875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763</v>
      </c>
      <c r="F18" s="36">
        <f>SUM(D18:E18)</f>
        <v>763</v>
      </c>
      <c r="G18" s="57">
        <f>SUM(G19+G24+G82+G88)</f>
        <v>759.8</v>
      </c>
      <c r="H18" s="57">
        <f>SUM(H19+H24+H82+H88)</f>
        <v>0</v>
      </c>
      <c r="I18" s="20">
        <f>SUM(G18/F18)</f>
        <v>0.99580602883355174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763</v>
      </c>
      <c r="F24" s="66">
        <f t="shared" si="2"/>
        <v>763</v>
      </c>
      <c r="G24" s="66">
        <f>SUM(G25+G35+G41+G46+G51+G54+G57+G61+G65)</f>
        <v>759.8</v>
      </c>
      <c r="H24" s="66">
        <f>SUM(H25+H35+H41+H46+H51+H54+H57+H61+H65)</f>
        <v>0</v>
      </c>
      <c r="I24" s="9">
        <f t="shared" si="0"/>
        <v>0.99580602883355174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/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306</v>
      </c>
      <c r="C34" s="16">
        <v>613127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635</v>
      </c>
      <c r="F46" s="33">
        <f t="shared" ref="F46:F52" si="3">SUM(D46:E46)</f>
        <v>635</v>
      </c>
      <c r="G46" s="65">
        <f>SUM(G47:G50)</f>
        <v>631.79999999999995</v>
      </c>
      <c r="H46" s="65">
        <f>SUM(H47:H50)</f>
        <v>0</v>
      </c>
      <c r="I46" s="9">
        <f t="shared" si="0"/>
        <v>0.99496062992125978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153">
        <v>635</v>
      </c>
      <c r="F49" s="153">
        <f t="shared" si="3"/>
        <v>635</v>
      </c>
      <c r="G49" s="15">
        <v>631.79999999999995</v>
      </c>
      <c r="H49" s="15"/>
      <c r="I49" s="9">
        <f t="shared" si="0"/>
        <v>0.99496062992125978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>
        <f>SUM(E58:E60)</f>
        <v>0</v>
      </c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21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156"/>
      <c r="F63" s="156">
        <f t="shared" si="4"/>
        <v>0</v>
      </c>
      <c r="G63" s="156"/>
      <c r="H63" s="156"/>
      <c r="I63" s="9" t="e">
        <f t="shared" si="0"/>
        <v>#DIV/0!</v>
      </c>
      <c r="J63" s="8" t="e">
        <f t="shared" si="1"/>
        <v>#DIV/0!</v>
      </c>
    </row>
    <row r="64" spans="1:10" ht="21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128</v>
      </c>
      <c r="F65" s="29">
        <f t="shared" si="4"/>
        <v>128</v>
      </c>
      <c r="G65" s="33">
        <f>SUM(G66:G81)</f>
        <v>128</v>
      </c>
      <c r="H65" s="33">
        <f>SUM(H66:H81)</f>
        <v>0</v>
      </c>
      <c r="I65" s="9">
        <f t="shared" si="0"/>
        <v>1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>
        <v>128</v>
      </c>
      <c r="F72" s="156">
        <f t="shared" si="4"/>
        <v>128</v>
      </c>
      <c r="G72" s="153">
        <v>128</v>
      </c>
      <c r="H72" s="153"/>
      <c r="I72" s="9">
        <f t="shared" si="0"/>
        <v>1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65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0"/>
        <v>#DIV/0!</v>
      </c>
      <c r="J92" s="8" t="e">
        <f t="shared" ref="J92:J110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3" si="7">SUM(D93:E93)</f>
        <v>0</v>
      </c>
      <c r="G93" s="29">
        <f>SUM(G94:G96)</f>
        <v>0</v>
      </c>
      <c r="H93" s="29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3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3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SUM(D98+D107)</f>
        <v>0</v>
      </c>
      <c r="E97" s="36">
        <f>SUM(E98+E107)</f>
        <v>14362.26</v>
      </c>
      <c r="F97" s="36">
        <f t="shared" si="7"/>
        <v>14362.26</v>
      </c>
      <c r="G97" s="36">
        <f>SUM(G98+G107)</f>
        <v>12893.4</v>
      </c>
      <c r="H97" s="36">
        <f>SUM(H98+H107)</f>
        <v>0</v>
      </c>
      <c r="I97" s="20">
        <f t="shared" si="0"/>
        <v>0.89772779492921029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SUM(D99+D100+D101+D104+D105+D106)</f>
        <v>0</v>
      </c>
      <c r="E98" s="29">
        <f>SUM(E99+E100+E101+E104+E105+E106)</f>
        <v>14362.26</v>
      </c>
      <c r="F98" s="29">
        <f t="shared" si="7"/>
        <v>14362.26</v>
      </c>
      <c r="G98" s="29">
        <f>SUM(G99+G100+G101+G104+G105+G106)</f>
        <v>12893.4</v>
      </c>
      <c r="H98" s="29">
        <f>SUM(H99:H106)</f>
        <v>0</v>
      </c>
      <c r="I98" s="9">
        <f t="shared" si="0"/>
        <v>0.89772779492921029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3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14362.26</v>
      </c>
      <c r="F101" s="29">
        <f t="shared" si="7"/>
        <v>14362.26</v>
      </c>
      <c r="G101" s="29">
        <f>SUM(G102:G103)</f>
        <v>12893.4</v>
      </c>
      <c r="H101" s="33"/>
      <c r="I101" s="9">
        <f t="shared" si="0"/>
        <v>0.89772779492921029</v>
      </c>
      <c r="J101" s="8" t="e">
        <f t="shared" si="6"/>
        <v>#DIV/0!</v>
      </c>
    </row>
    <row r="102" spans="1:10" x14ac:dyDescent="0.2">
      <c r="A102" s="13" t="s">
        <v>264</v>
      </c>
      <c r="B102" s="32" t="s">
        <v>299</v>
      </c>
      <c r="C102" s="16">
        <v>821312</v>
      </c>
      <c r="D102" s="29"/>
      <c r="E102" s="156">
        <v>14362.26</v>
      </c>
      <c r="F102" s="156">
        <f t="shared" si="7"/>
        <v>14362.26</v>
      </c>
      <c r="G102" s="153">
        <v>10810.8</v>
      </c>
      <c r="H102" s="33"/>
      <c r="I102" s="9"/>
      <c r="J102" s="8"/>
    </row>
    <row r="103" spans="1:10" x14ac:dyDescent="0.2">
      <c r="A103" s="13" t="s">
        <v>265</v>
      </c>
      <c r="B103" s="32" t="s">
        <v>339</v>
      </c>
      <c r="C103" s="16">
        <v>821341</v>
      </c>
      <c r="D103" s="29"/>
      <c r="E103" s="156"/>
      <c r="F103" s="156"/>
      <c r="G103" s="153">
        <v>2082.6</v>
      </c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153"/>
      <c r="H104" s="33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3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15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>SUM(G111/#REF!)</f>
        <v>#REF!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ref="J112:J124" si="8">SUM(G112/H111)</f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8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8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15"/>
      <c r="I115" s="9" t="e">
        <f t="shared" ref="I115:I123" si="9">SUM(G115/F115)</f>
        <v>#DIV/0!</v>
      </c>
      <c r="J115" s="8" t="e">
        <f t="shared" si="8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15"/>
      <c r="I116" s="9" t="e">
        <f t="shared" si="9"/>
        <v>#DIV/0!</v>
      </c>
      <c r="J116" s="8" t="e">
        <f t="shared" si="8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15"/>
      <c r="I117" s="9" t="e">
        <f t="shared" si="9"/>
        <v>#DIV/0!</v>
      </c>
      <c r="J117" s="8" t="e">
        <f t="shared" si="8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15"/>
      <c r="I118" s="9" t="e">
        <f t="shared" si="9"/>
        <v>#DIV/0!</v>
      </c>
      <c r="J118" s="8" t="e">
        <f t="shared" si="8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21">
        <f>SUM(H120:H122)</f>
        <v>0</v>
      </c>
      <c r="I119" s="20" t="e">
        <f t="shared" si="9"/>
        <v>#DIV/0!</v>
      </c>
      <c r="J119" s="19" t="e">
        <f t="shared" si="8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8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15"/>
      <c r="I121" s="9" t="e">
        <f t="shared" si="9"/>
        <v>#DIV/0!</v>
      </c>
      <c r="J121" s="8" t="e">
        <f t="shared" si="8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15"/>
      <c r="I122" s="9" t="e">
        <f t="shared" si="9"/>
        <v>#DIV/0!</v>
      </c>
      <c r="J122" s="8" t="e">
        <f t="shared" si="8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9"/>
        <v>#DIV/0!</v>
      </c>
      <c r="J123" s="19" t="e">
        <f t="shared" si="8"/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15125.26</v>
      </c>
      <c r="F124" s="36">
        <f>SUM(F17+F123)</f>
        <v>15125.26</v>
      </c>
      <c r="G124" s="36">
        <f>SUM(G17+G123)</f>
        <v>13653.199999999999</v>
      </c>
      <c r="H124" s="36">
        <f>SUM(H17+H123)</f>
        <v>0</v>
      </c>
      <c r="I124" s="20">
        <f>SUM(G124/F124)</f>
        <v>0.90267539202631875</v>
      </c>
      <c r="J124" s="19" t="e">
        <f t="shared" si="8"/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G74" sqref="G7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24.75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21.75" customHeight="1" x14ac:dyDescent="0.2">
      <c r="A3" s="163" t="s">
        <v>330</v>
      </c>
      <c r="B3" s="164" t="s">
        <v>331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328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SUM(D18+D23+D82+D89)</f>
        <v>0</v>
      </c>
      <c r="E17" s="36">
        <f>SUM(E18+E94+F99+E111)</f>
        <v>12956.3</v>
      </c>
      <c r="F17" s="36">
        <f>SUM(D17:E17)</f>
        <v>12956.3</v>
      </c>
      <c r="G17" s="57">
        <f>SUM(G18+G94+G111)</f>
        <v>12776.4</v>
      </c>
      <c r="H17" s="57">
        <f>SUM(H18+H94+H111)</f>
        <v>270678.99</v>
      </c>
      <c r="I17" s="20">
        <f t="shared" ref="I17:I42" si="0">SUM(G17/F17)</f>
        <v>0.98611486303960239</v>
      </c>
      <c r="J17" s="19">
        <f t="shared" ref="J17:J42" si="1">SUM(G17/H17)</f>
        <v>4.7201299221635191E-2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12956.3</v>
      </c>
      <c r="F18" s="36">
        <f>SUM(D18:E18)</f>
        <v>12956.3</v>
      </c>
      <c r="G18" s="57">
        <f>SUM(G19+G24+G83+G90)</f>
        <v>12776.4</v>
      </c>
      <c r="H18" s="57">
        <f>SUM(H19+H24+H83+H90)</f>
        <v>270678.99</v>
      </c>
      <c r="I18" s="20">
        <f t="shared" si="0"/>
        <v>0.98611486303960239</v>
      </c>
      <c r="J18" s="19">
        <f t="shared" si="1"/>
        <v>4.7201299221635191E-2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 t="shared" si="1"/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5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12956.3</v>
      </c>
      <c r="F24" s="66">
        <f t="shared" si="2"/>
        <v>12956.3</v>
      </c>
      <c r="G24" s="66">
        <f>SUM(G25+G35+G41+G46+G51+G54+G57+G61+G65)</f>
        <v>12776.4</v>
      </c>
      <c r="H24" s="66">
        <f>SUM(H25+H35+H41+H46+H51+H54+H57+H61+H65)</f>
        <v>76038.989999999991</v>
      </c>
      <c r="I24" s="9">
        <f t="shared" si="0"/>
        <v>0.98611486303960239</v>
      </c>
      <c r="J24" s="8">
        <f t="shared" si="1"/>
        <v>0.16802432541515874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SUM(G26:G34)</f>
        <v>0</v>
      </c>
      <c r="H25" s="65">
        <f>SUM(H26:H34)</f>
        <v>257.39999999999998</v>
      </c>
      <c r="I25" s="9" t="e">
        <f t="shared" si="0"/>
        <v>#DIV/0!</v>
      </c>
      <c r="J25" s="8">
        <f t="shared" si="1"/>
        <v>0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>
        <v>197.4</v>
      </c>
      <c r="I27" s="9" t="e">
        <f t="shared" si="0"/>
        <v>#DIV/0!</v>
      </c>
      <c r="J27" s="8">
        <f t="shared" si="1"/>
        <v>0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15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>
        <v>60</v>
      </c>
      <c r="I29" s="9" t="e">
        <f t="shared" si="0"/>
        <v>#DIV/0!</v>
      </c>
      <c r="J29" s="8">
        <f t="shared" si="1"/>
        <v>0</v>
      </c>
    </row>
    <row r="30" spans="1:10" ht="25.5" customHeight="1" x14ac:dyDescent="0.2">
      <c r="A30" s="13" t="s">
        <v>218</v>
      </c>
      <c r="B30" s="32" t="s">
        <v>305</v>
      </c>
      <c r="C30" s="16">
        <v>613117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280</v>
      </c>
      <c r="I35" s="9" t="e">
        <f t="shared" si="0"/>
        <v>#DIV/0!</v>
      </c>
      <c r="J35" s="8">
        <f t="shared" si="1"/>
        <v>0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>
        <v>280</v>
      </c>
      <c r="I37" s="9" t="e">
        <f t="shared" si="0"/>
        <v>#DIV/0!</v>
      </c>
      <c r="J37" s="8">
        <f t="shared" si="1"/>
        <v>0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SUM(D42:D42:D45)</f>
        <v>0</v>
      </c>
      <c r="E41" s="33">
        <f>SUM(E42:E42:E45)</f>
        <v>0</v>
      </c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>
        <f t="shared" si="2"/>
        <v>0</v>
      </c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>
        <f t="shared" si="2"/>
        <v>0</v>
      </c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>
        <f t="shared" si="2"/>
        <v>0</v>
      </c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si="2"/>
        <v>0</v>
      </c>
      <c r="G46" s="65">
        <f>SUM(G47:G50)</f>
        <v>0</v>
      </c>
      <c r="H46" s="65">
        <f>SUM(H47:H50)</f>
        <v>0</v>
      </c>
      <c r="I46" s="9" t="e">
        <f t="shared" ref="I46:I77" si="3">SUM(G46/F46)</f>
        <v>#DIV/0!</v>
      </c>
      <c r="J46" s="8" t="e">
        <f t="shared" ref="J46:J77" si="4">SUM(G46/H46)</f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2"/>
        <v>0</v>
      </c>
      <c r="G47" s="15"/>
      <c r="H47" s="15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2"/>
        <v>0</v>
      </c>
      <c r="G48" s="15"/>
      <c r="H48" s="15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2"/>
        <v>0</v>
      </c>
      <c r="G49" s="15"/>
      <c r="H49" s="15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232</v>
      </c>
      <c r="B50" s="92" t="s">
        <v>442</v>
      </c>
      <c r="C50" s="16">
        <v>613423</v>
      </c>
      <c r="D50" s="33"/>
      <c r="E50" s="33"/>
      <c r="F50" s="33">
        <f t="shared" si="2"/>
        <v>0</v>
      </c>
      <c r="G50" s="15"/>
      <c r="H50" s="15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2"/>
        <v>0</v>
      </c>
      <c r="G51" s="65">
        <f>SUM(G52:G53)</f>
        <v>0</v>
      </c>
      <c r="H51" s="6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2"/>
        <v>0</v>
      </c>
      <c r="G52" s="15"/>
      <c r="H52" s="15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77" si="5">SUM(D57:E57)</f>
        <v>0</v>
      </c>
      <c r="G57" s="33">
        <f>SUM(G58:G60)</f>
        <v>0</v>
      </c>
      <c r="H57" s="33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5"/>
        <v>0</v>
      </c>
      <c r="G58" s="153"/>
      <c r="H58" s="153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5"/>
        <v>0</v>
      </c>
      <c r="G59" s="33"/>
      <c r="H59" s="33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5"/>
        <v>0</v>
      </c>
      <c r="G60" s="33"/>
      <c r="H60" s="33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>
        <f>SUM(E62:E64)</f>
        <v>0</v>
      </c>
      <c r="F61" s="29">
        <f t="shared" si="5"/>
        <v>0</v>
      </c>
      <c r="G61" s="65">
        <f>SUM(G62:G64)</f>
        <v>0</v>
      </c>
      <c r="H61" s="65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5"/>
        <v>0</v>
      </c>
      <c r="G62" s="153"/>
      <c r="H62" s="153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156"/>
      <c r="F63" s="156">
        <f t="shared" si="5"/>
        <v>0</v>
      </c>
      <c r="G63" s="156"/>
      <c r="H63" s="156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5"/>
        <v>0</v>
      </c>
      <c r="G64" s="33"/>
      <c r="H64" s="33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12956.3</v>
      </c>
      <c r="F65" s="29">
        <f t="shared" si="5"/>
        <v>12956.3</v>
      </c>
      <c r="G65" s="33">
        <f>SUM(G66:G82)</f>
        <v>12776.4</v>
      </c>
      <c r="H65" s="33">
        <f>SUM(H66:H82)</f>
        <v>75501.59</v>
      </c>
      <c r="I65" s="9">
        <f t="shared" si="3"/>
        <v>0.98611486303960239</v>
      </c>
      <c r="J65" s="8">
        <f t="shared" si="4"/>
        <v>0.16922027734780154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5"/>
        <v>0</v>
      </c>
      <c r="G66" s="153"/>
      <c r="H66" s="153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5"/>
        <v>0</v>
      </c>
      <c r="G67" s="33"/>
      <c r="H67" s="153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5"/>
        <v>0</v>
      </c>
      <c r="G68" s="153"/>
      <c r="H68" s="153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5"/>
        <v>0</v>
      </c>
      <c r="G69" s="153"/>
      <c r="H69" s="153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5"/>
        <v>0</v>
      </c>
      <c r="G70" s="153"/>
      <c r="H70" s="153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5"/>
        <v>0</v>
      </c>
      <c r="G71" s="153"/>
      <c r="H71" s="153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249</v>
      </c>
      <c r="B72" s="32" t="s">
        <v>418</v>
      </c>
      <c r="C72" s="16">
        <v>613939</v>
      </c>
      <c r="D72" s="29"/>
      <c r="E72" s="156">
        <v>12956.3</v>
      </c>
      <c r="F72" s="156">
        <f t="shared" si="5"/>
        <v>12956.3</v>
      </c>
      <c r="G72" s="153"/>
      <c r="H72" s="153">
        <v>4640</v>
      </c>
      <c r="I72" s="9">
        <f t="shared" si="3"/>
        <v>0</v>
      </c>
      <c r="J72" s="8">
        <f t="shared" si="4"/>
        <v>0</v>
      </c>
    </row>
    <row r="73" spans="1:10" x14ac:dyDescent="0.2">
      <c r="A73" s="13" t="s">
        <v>250</v>
      </c>
      <c r="B73" s="32" t="s">
        <v>419</v>
      </c>
      <c r="C73" s="16">
        <v>613948</v>
      </c>
      <c r="D73" s="29"/>
      <c r="E73" s="29"/>
      <c r="F73" s="156">
        <f t="shared" si="5"/>
        <v>0</v>
      </c>
      <c r="G73" s="153">
        <v>12776.4</v>
      </c>
      <c r="H73" s="153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251</v>
      </c>
      <c r="B74" s="32" t="s">
        <v>174</v>
      </c>
      <c r="C74" s="16">
        <v>613971</v>
      </c>
      <c r="D74" s="29"/>
      <c r="E74" s="29"/>
      <c r="F74" s="156">
        <f t="shared" si="5"/>
        <v>0</v>
      </c>
      <c r="G74" s="33"/>
      <c r="H74" s="153">
        <v>56530</v>
      </c>
      <c r="I74" s="9" t="e">
        <f t="shared" si="3"/>
        <v>#DIV/0!</v>
      </c>
      <c r="J74" s="8">
        <f t="shared" si="4"/>
        <v>0</v>
      </c>
    </row>
    <row r="75" spans="1:10" x14ac:dyDescent="0.2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3"/>
      <c r="H75" s="153"/>
      <c r="I75" s="9" t="e">
        <f t="shared" si="3"/>
        <v>#DIV/0!</v>
      </c>
      <c r="J75" s="8" t="e">
        <f t="shared" si="4"/>
        <v>#DIV/0!</v>
      </c>
    </row>
    <row r="76" spans="1:10" ht="11.25" customHeight="1" x14ac:dyDescent="0.2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33"/>
      <c r="H76" s="153"/>
      <c r="I76" s="9" t="e">
        <f t="shared" si="3"/>
        <v>#DIV/0!</v>
      </c>
      <c r="J76" s="8" t="e">
        <f t="shared" si="4"/>
        <v>#DIV/0!</v>
      </c>
    </row>
    <row r="77" spans="1:10" ht="15" customHeight="1" x14ac:dyDescent="0.2">
      <c r="A77" s="13" t="s">
        <v>254</v>
      </c>
      <c r="B77" s="32" t="s">
        <v>173</v>
      </c>
      <c r="C77" s="16">
        <v>613958</v>
      </c>
      <c r="D77" s="29"/>
      <c r="E77" s="156"/>
      <c r="F77" s="156">
        <f t="shared" si="5"/>
        <v>0</v>
      </c>
      <c r="G77" s="153"/>
      <c r="H77" s="153"/>
      <c r="I77" s="9" t="e">
        <f t="shared" si="3"/>
        <v>#DIV/0!</v>
      </c>
      <c r="J77" s="8" t="e">
        <f t="shared" si="4"/>
        <v>#DIV/0!</v>
      </c>
    </row>
    <row r="78" spans="1:10" ht="21.75" customHeight="1" x14ac:dyDescent="0.2">
      <c r="A78" s="13" t="s">
        <v>255</v>
      </c>
      <c r="B78" s="32" t="s">
        <v>174</v>
      </c>
      <c r="C78" s="16">
        <v>613981</v>
      </c>
      <c r="D78" s="29"/>
      <c r="E78" s="156"/>
      <c r="F78" s="156"/>
      <c r="G78" s="153"/>
      <c r="H78" s="153">
        <v>5482.18</v>
      </c>
      <c r="I78" s="9"/>
      <c r="J78" s="8"/>
    </row>
    <row r="79" spans="1:10" ht="21.75" customHeight="1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>SUM(D79:E79)</f>
        <v>0</v>
      </c>
      <c r="G79" s="153"/>
      <c r="H79" s="153">
        <v>110.66</v>
      </c>
      <c r="I79" s="9" t="e">
        <f t="shared" ref="I79:I85" si="6">SUM(G79/F79)</f>
        <v>#DIV/0!</v>
      </c>
      <c r="J79" s="8">
        <f t="shared" ref="J79:J85" si="7">SUM(G79/H79)</f>
        <v>0</v>
      </c>
    </row>
    <row r="80" spans="1:10" ht="17.25" customHeight="1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>SUM(D80:E80)</f>
        <v>0</v>
      </c>
      <c r="G80" s="153"/>
      <c r="H80" s="153">
        <v>8738.75</v>
      </c>
      <c r="I80" s="9" t="e">
        <f t="shared" si="6"/>
        <v>#DIV/0!</v>
      </c>
      <c r="J80" s="8">
        <f t="shared" si="7"/>
        <v>0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>SUM(D81:E81)</f>
        <v>0</v>
      </c>
      <c r="G81" s="33"/>
      <c r="H81" s="153"/>
      <c r="I81" s="9" t="e">
        <f t="shared" si="6"/>
        <v>#DIV/0!</v>
      </c>
      <c r="J81" s="8" t="e">
        <f t="shared" si="7"/>
        <v>#DIV/0!</v>
      </c>
    </row>
    <row r="82" spans="1:10" x14ac:dyDescent="0.2">
      <c r="A82" s="13" t="s">
        <v>420</v>
      </c>
      <c r="B82" s="32" t="s">
        <v>178</v>
      </c>
      <c r="C82" s="16"/>
      <c r="D82" s="29"/>
      <c r="E82" s="29"/>
      <c r="F82" s="156">
        <f>SUM(D82:E82)</f>
        <v>0</v>
      </c>
      <c r="G82" s="33"/>
      <c r="H82" s="33"/>
      <c r="I82" s="9" t="e">
        <f t="shared" si="6"/>
        <v>#DIV/0!</v>
      </c>
      <c r="J82" s="8" t="e">
        <f t="shared" si="7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SUM(D84+D85+D87)</f>
        <v>0</v>
      </c>
      <c r="E83" s="29">
        <f>SUM(E84+E85+E87)</f>
        <v>0</v>
      </c>
      <c r="F83" s="29">
        <f>SUM(F84+F85+F87)</f>
        <v>0</v>
      </c>
      <c r="G83" s="29">
        <f>SUM(G84+G85+G87)</f>
        <v>0</v>
      </c>
      <c r="H83" s="65">
        <f>SUM(H84:H93)</f>
        <v>194640</v>
      </c>
      <c r="I83" s="9" t="e">
        <f t="shared" si="6"/>
        <v>#DIV/0!</v>
      </c>
      <c r="J83" s="8">
        <f t="shared" si="7"/>
        <v>0</v>
      </c>
    </row>
    <row r="84" spans="1:10" x14ac:dyDescent="0.2">
      <c r="A84" s="151">
        <v>17</v>
      </c>
      <c r="B84" s="25" t="s">
        <v>345</v>
      </c>
      <c r="C84" s="16">
        <v>614112</v>
      </c>
      <c r="D84" s="29"/>
      <c r="E84" s="29"/>
      <c r="F84" s="29">
        <f>SUM(D84:E84)</f>
        <v>0</v>
      </c>
      <c r="G84" s="33"/>
      <c r="H84" s="33">
        <v>86376</v>
      </c>
      <c r="I84" s="9" t="e">
        <f t="shared" si="6"/>
        <v>#DIV/0!</v>
      </c>
      <c r="J84" s="8">
        <f t="shared" si="7"/>
        <v>0</v>
      </c>
    </row>
    <row r="85" spans="1:10" x14ac:dyDescent="0.2">
      <c r="A85" s="149">
        <v>18</v>
      </c>
      <c r="B85" s="25" t="s">
        <v>346</v>
      </c>
      <c r="C85" s="16">
        <v>614213</v>
      </c>
      <c r="D85" s="29"/>
      <c r="E85" s="29"/>
      <c r="F85" s="29">
        <f>SUM(D85:E85)</f>
        <v>0</v>
      </c>
      <c r="G85" s="33"/>
      <c r="H85" s="33">
        <v>81264</v>
      </c>
      <c r="I85" s="9" t="e">
        <f t="shared" si="6"/>
        <v>#DIV/0!</v>
      </c>
      <c r="J85" s="8">
        <f t="shared" si="7"/>
        <v>0</v>
      </c>
    </row>
    <row r="86" spans="1:10" x14ac:dyDescent="0.2">
      <c r="A86" s="149">
        <v>18</v>
      </c>
      <c r="B86" s="25" t="s">
        <v>33</v>
      </c>
      <c r="C86" s="16">
        <v>614200</v>
      </c>
      <c r="D86" s="29"/>
      <c r="E86" s="29"/>
      <c r="F86" s="29"/>
      <c r="G86" s="33"/>
      <c r="H86" s="153"/>
      <c r="I86" s="9"/>
      <c r="J86" s="8"/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>SUM(D87:E87)</f>
        <v>0</v>
      </c>
      <c r="G87" s="29">
        <f>SUM(G88:G88)</f>
        <v>0</v>
      </c>
      <c r="H87" s="33"/>
      <c r="I87" s="9" t="e">
        <f t="shared" ref="I87:I103" si="8">SUM(G87/F87)</f>
        <v>#DIV/0!</v>
      </c>
      <c r="J87" s="8" t="e">
        <f t="shared" ref="J87:J103" si="9">SUM(G87/H87)</f>
        <v>#DIV/0!</v>
      </c>
    </row>
    <row r="88" spans="1:10" x14ac:dyDescent="0.2">
      <c r="A88" s="13"/>
      <c r="B88" s="25" t="s">
        <v>34</v>
      </c>
      <c r="C88" s="16">
        <v>614311</v>
      </c>
      <c r="D88" s="29">
        <v>0</v>
      </c>
      <c r="E88" s="221"/>
      <c r="F88" s="221">
        <f>SUM(E88)</f>
        <v>0</v>
      </c>
      <c r="G88" s="222"/>
      <c r="H88" s="222">
        <v>27000</v>
      </c>
      <c r="I88" s="9" t="e">
        <f t="shared" si="8"/>
        <v>#DIV/0!</v>
      </c>
      <c r="J88" s="8">
        <f t="shared" si="9"/>
        <v>0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>SUM(D89:E89)</f>
        <v>0</v>
      </c>
      <c r="G89" s="33"/>
      <c r="H89" s="33"/>
      <c r="I89" s="9" t="e">
        <f t="shared" si="8"/>
        <v>#DIV/0!</v>
      </c>
      <c r="J89" s="8" t="e">
        <f t="shared" si="9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>SUM(D90:E90)</f>
        <v>0</v>
      </c>
      <c r="G90" s="33"/>
      <c r="H90" s="33"/>
      <c r="I90" s="9" t="e">
        <f t="shared" si="8"/>
        <v>#DIV/0!</v>
      </c>
      <c r="J90" s="8" t="e">
        <f t="shared" si="9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>SUM(D91:E91)</f>
        <v>0</v>
      </c>
      <c r="G91" s="33"/>
      <c r="H91" s="33"/>
      <c r="I91" s="9" t="e">
        <f t="shared" si="8"/>
        <v>#DIV/0!</v>
      </c>
      <c r="J91" s="8" t="e">
        <f t="shared" si="9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>SUM(D92:E92)</f>
        <v>0</v>
      </c>
      <c r="G92" s="33"/>
      <c r="H92" s="33"/>
      <c r="I92" s="9" t="e">
        <f t="shared" si="8"/>
        <v>#DIV/0!</v>
      </c>
      <c r="J92" s="8" t="e">
        <f t="shared" si="9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>SUM(D93:E93)</f>
        <v>0</v>
      </c>
      <c r="G93" s="33"/>
      <c r="H93" s="33"/>
      <c r="I93" s="9" t="e">
        <f t="shared" si="8"/>
        <v>#DIV/0!</v>
      </c>
      <c r="J93" s="8" t="e">
        <f t="shared" si="9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8"/>
        <v>#DIV/0!</v>
      </c>
      <c r="J94" s="8" t="e">
        <f t="shared" si="9"/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8"/>
        <v>#DIV/0!</v>
      </c>
      <c r="J95" s="8" t="e">
        <f t="shared" si="9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8"/>
        <v>#DIV/0!</v>
      </c>
      <c r="J96" s="8" t="e">
        <f t="shared" si="9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8"/>
        <v>#DIV/0!</v>
      </c>
      <c r="J97" s="8" t="e">
        <f t="shared" si="9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8"/>
        <v>#DIV/0!</v>
      </c>
      <c r="J98" s="8" t="e">
        <f t="shared" si="9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8"/>
        <v>#DIV/0!</v>
      </c>
      <c r="J99" s="19" t="e">
        <f t="shared" si="9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SUM(D101:D103)</f>
        <v>0</v>
      </c>
      <c r="E100" s="29">
        <f>SUM(E101:E103)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8"/>
        <v>#DIV/0!</v>
      </c>
      <c r="J100" s="8" t="e">
        <f t="shared" si="9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8"/>
        <v>#DIV/0!</v>
      </c>
      <c r="J101" s="8" t="e">
        <f t="shared" si="9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8"/>
        <v>#DIV/0!</v>
      </c>
      <c r="J102" s="8" t="e">
        <f t="shared" si="9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8"/>
        <v>#DIV/0!</v>
      </c>
      <c r="J103" s="8" t="e">
        <f t="shared" si="9"/>
        <v>#DIV/0!</v>
      </c>
    </row>
    <row r="104" spans="1:10" x14ac:dyDescent="0.2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ref="I105:I125" si="11">SUM(G105/F105)</f>
        <v>#DIV/0!</v>
      </c>
      <c r="J105" s="8" t="e">
        <f t="shared" ref="J105:J125" si="12">SUM(G105/H105)</f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11"/>
        <v>#DIV/0!</v>
      </c>
      <c r="J106" s="8" t="e">
        <f t="shared" si="12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11"/>
        <v>#DIV/0!</v>
      </c>
      <c r="J107" s="8" t="e">
        <f t="shared" si="12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11"/>
        <v>#DIV/0!</v>
      </c>
      <c r="J108" s="8" t="e">
        <f t="shared" si="12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11"/>
        <v>#DIV/0!</v>
      </c>
      <c r="J109" s="8" t="e">
        <f t="shared" si="12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11"/>
        <v>#DIV/0!</v>
      </c>
      <c r="J110" s="8" t="e">
        <f t="shared" si="12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11"/>
        <v>#DIV/0!</v>
      </c>
      <c r="J111" s="8" t="e">
        <f t="shared" si="12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11"/>
        <v>#DIV/0!</v>
      </c>
      <c r="J112" s="19" t="e">
        <f t="shared" si="12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11"/>
        <v>#DIV/0!</v>
      </c>
      <c r="J113" s="8" t="e">
        <f t="shared" si="12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11"/>
        <v>#DIV/0!</v>
      </c>
      <c r="J114" s="8" t="e">
        <f t="shared" si="12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11"/>
        <v>#DIV/0!</v>
      </c>
      <c r="J115" s="8" t="e">
        <f t="shared" si="12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12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12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12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12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12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12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12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63"/>
      <c r="H123" s="63"/>
      <c r="I123" s="9" t="e">
        <f t="shared" si="11"/>
        <v>#DIV/0!</v>
      </c>
      <c r="J123" s="8" t="e">
        <f t="shared" si="12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 t="shared" si="12"/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12956.3</v>
      </c>
      <c r="F125" s="36">
        <f>SUM(F17+F124)</f>
        <v>12956.3</v>
      </c>
      <c r="G125" s="36">
        <f>SUM(G17+G124)</f>
        <v>12776.4</v>
      </c>
      <c r="H125" s="36">
        <f>SUM(H17+H124)</f>
        <v>270678.99</v>
      </c>
      <c r="I125" s="20">
        <f t="shared" si="11"/>
        <v>0.98611486303960239</v>
      </c>
      <c r="J125" s="19">
        <f t="shared" si="12"/>
        <v>4.7201299221635191E-2</v>
      </c>
    </row>
    <row r="127" spans="1:10" x14ac:dyDescent="0.2">
      <c r="H127" s="2" t="s">
        <v>41</v>
      </c>
    </row>
    <row r="128" spans="1:10" x14ac:dyDescent="0.2">
      <c r="H128" s="1" t="s">
        <v>22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view="pageBreakPreview" zoomScaleNormal="100" zoomScaleSheetLayoutView="100" workbookViewId="0">
      <selection activeCell="E106" sqref="E10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33" customHeight="1" x14ac:dyDescent="0.2">
      <c r="A3" s="163" t="s">
        <v>332</v>
      </c>
      <c r="B3" s="238" t="s">
        <v>333</v>
      </c>
      <c r="C3" s="238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329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SUM(D18+D95+D113)</f>
        <v>0</v>
      </c>
      <c r="E17" s="36">
        <f>SUM(E18+E100+E95+E113)</f>
        <v>59786.9</v>
      </c>
      <c r="F17" s="36">
        <f>SUM(D17:E17)</f>
        <v>59786.9</v>
      </c>
      <c r="G17" s="36">
        <f>SUM(G18+G95+G113+G100)</f>
        <v>0</v>
      </c>
      <c r="H17" s="36">
        <f>SUM(H18+H95+H113+H100)</f>
        <v>0</v>
      </c>
      <c r="I17" s="20">
        <f t="shared" ref="I17:I117" si="0">SUM(G17/F17)</f>
        <v>0</v>
      </c>
      <c r="J17" s="19" t="e">
        <f t="shared" ref="J17:J94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SUM(D19+D24+D85+D91)</f>
        <v>0</v>
      </c>
      <c r="E18" s="36">
        <f>SUM(E19+E24+E85+E91)</f>
        <v>59237.9</v>
      </c>
      <c r="F18" s="36">
        <f>SUM(D18:E18)</f>
        <v>59237.9</v>
      </c>
      <c r="G18" s="36">
        <f>SUM(G19+G24+G85+G91)</f>
        <v>0</v>
      </c>
      <c r="H18" s="36">
        <f>SUM(H19+H24+H85+H91)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SUM(D25+D36+D42+D47+D53+D56+D59+D63+D67)</f>
        <v>0</v>
      </c>
      <c r="E24" s="66">
        <f>SUM(E25+E36+E42+E47+E53+E56+E59+E63+E67)</f>
        <v>59237.9</v>
      </c>
      <c r="F24" s="66">
        <f t="shared" si="2"/>
        <v>59237.9</v>
      </c>
      <c r="G24" s="66">
        <f>SUM(G25+G36+G42+G47+G53+G56+G59+G63+G67)</f>
        <v>0</v>
      </c>
      <c r="H24" s="66">
        <f>SUM(H25+H36+H42+H47+H53+H56+H59+H63+H67)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15750</v>
      </c>
      <c r="F25" s="33">
        <f t="shared" si="2"/>
        <v>15750</v>
      </c>
      <c r="G25" s="65">
        <f>SUM(G26:G35)</f>
        <v>0</v>
      </c>
      <c r="H25" s="65">
        <f>SUM(H26:H35)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15750</v>
      </c>
      <c r="F26" s="153">
        <f t="shared" si="2"/>
        <v>15750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15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15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15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15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15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15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65">
        <f>SUM(E37:E41)</f>
        <v>0</v>
      </c>
      <c r="F36" s="65">
        <f t="shared" si="2"/>
        <v>0</v>
      </c>
      <c r="G36" s="65">
        <f>SUM(G37:G42)</f>
        <v>0</v>
      </c>
      <c r="H36" s="65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25.5" customHeight="1" x14ac:dyDescent="0.2">
      <c r="A38" s="17" t="s">
        <v>224</v>
      </c>
      <c r="B38" s="152" t="s">
        <v>144</v>
      </c>
      <c r="C38" s="17">
        <v>613212</v>
      </c>
      <c r="D38" s="153"/>
      <c r="E38" s="156"/>
      <c r="F38" s="156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15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15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15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SUM(D48:D52)</f>
        <v>0</v>
      </c>
      <c r="E47" s="33">
        <f>SUM(E48:E52)</f>
        <v>1000</v>
      </c>
      <c r="F47" s="33">
        <f t="shared" ref="F47:F54" si="3">SUM(D47:E47)</f>
        <v>1000</v>
      </c>
      <c r="G47" s="65">
        <f>SUM(G48:G52)</f>
        <v>0</v>
      </c>
      <c r="H47" s="65">
        <f>SUM(H48:H52)</f>
        <v>0</v>
      </c>
      <c r="I47" s="9">
        <f t="shared" si="0"/>
        <v>0</v>
      </c>
      <c r="J47" s="8" t="e">
        <f t="shared" si="1"/>
        <v>#DIV/0!</v>
      </c>
    </row>
    <row r="48" spans="1:10" ht="25.5" customHeight="1" x14ac:dyDescent="0.2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231</v>
      </c>
      <c r="B50" s="92" t="s">
        <v>151</v>
      </c>
      <c r="C50" s="16">
        <v>613417</v>
      </c>
      <c r="D50" s="33"/>
      <c r="E50" s="153">
        <v>1000</v>
      </c>
      <c r="F50" s="153">
        <f t="shared" si="3"/>
        <v>1000</v>
      </c>
      <c r="G50" s="15"/>
      <c r="H50" s="15"/>
      <c r="I50" s="9">
        <f t="shared" si="0"/>
        <v>0</v>
      </c>
      <c r="J50" s="8" t="e">
        <f t="shared" si="1"/>
        <v>#DIV/0!</v>
      </c>
    </row>
    <row r="51" spans="1:10" ht="15" customHeight="1" x14ac:dyDescent="0.2">
      <c r="A51" s="17" t="s">
        <v>232</v>
      </c>
      <c r="B51" s="92" t="s">
        <v>442</v>
      </c>
      <c r="C51" s="16">
        <v>613423</v>
      </c>
      <c r="D51" s="33"/>
      <c r="E51" s="153"/>
      <c r="F51" s="153"/>
      <c r="G51" s="15"/>
      <c r="H51" s="15"/>
      <c r="I51" s="9"/>
      <c r="J51" s="8"/>
    </row>
    <row r="52" spans="1:10" ht="15" customHeight="1" x14ac:dyDescent="0.2">
      <c r="A52" s="17" t="s">
        <v>274</v>
      </c>
      <c r="B52" s="92" t="s">
        <v>385</v>
      </c>
      <c r="C52" s="16">
        <v>613492</v>
      </c>
      <c r="D52" s="3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51">
        <v>11</v>
      </c>
      <c r="B53" s="150" t="s">
        <v>74</v>
      </c>
      <c r="C53" s="149">
        <v>613500</v>
      </c>
      <c r="D53" s="33">
        <f>SUM(D54:D55)</f>
        <v>0</v>
      </c>
      <c r="E53" s="33"/>
      <c r="F53" s="33">
        <f t="shared" si="3"/>
        <v>0</v>
      </c>
      <c r="G53" s="65">
        <f>SUM(G54:G55)</f>
        <v>0</v>
      </c>
      <c r="H53" s="65">
        <f>SUM(H54:H55)</f>
        <v>0</v>
      </c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233</v>
      </c>
      <c r="B54" s="92" t="s">
        <v>153</v>
      </c>
      <c r="C54" s="16">
        <v>613512</v>
      </c>
      <c r="D54" s="153"/>
      <c r="E54" s="153"/>
      <c r="F54" s="153">
        <f t="shared" si="3"/>
        <v>0</v>
      </c>
      <c r="G54" s="15"/>
      <c r="H54" s="15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3" t="s">
        <v>234</v>
      </c>
      <c r="B55" s="92" t="s">
        <v>154</v>
      </c>
      <c r="C55" s="16">
        <v>613523</v>
      </c>
      <c r="D55" s="153"/>
      <c r="E55" s="153"/>
      <c r="F55" s="153"/>
      <c r="G55" s="15"/>
      <c r="H55" s="15"/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49">
        <v>12</v>
      </c>
      <c r="B56" s="150" t="s">
        <v>32</v>
      </c>
      <c r="C56" s="149">
        <v>613600</v>
      </c>
      <c r="D56" s="29">
        <f>SUM(D57:D58)</f>
        <v>0</v>
      </c>
      <c r="E56" s="29"/>
      <c r="F56" s="29">
        <f>SUM(D56:E56)</f>
        <v>0</v>
      </c>
      <c r="G56" s="33">
        <f>SUM(G57:G58)</f>
        <v>0</v>
      </c>
      <c r="H56" s="33">
        <f>SUM(H57:H58)</f>
        <v>0</v>
      </c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7" t="s">
        <v>235</v>
      </c>
      <c r="B57" s="92" t="s">
        <v>155</v>
      </c>
      <c r="C57" s="16">
        <v>613611</v>
      </c>
      <c r="D57" s="156"/>
      <c r="E57" s="156"/>
      <c r="F57" s="156">
        <f>SUM(D57:E57)</f>
        <v>0</v>
      </c>
      <c r="G57" s="153"/>
      <c r="H57" s="153"/>
      <c r="I57" s="9" t="e">
        <f t="shared" si="0"/>
        <v>#DIV/0!</v>
      </c>
      <c r="J57" s="8" t="e">
        <f t="shared" si="1"/>
        <v>#DIV/0!</v>
      </c>
    </row>
    <row r="58" spans="1:10" ht="25.5" customHeight="1" x14ac:dyDescent="0.2">
      <c r="A58" s="17" t="s">
        <v>236</v>
      </c>
      <c r="B58" s="92" t="s">
        <v>156</v>
      </c>
      <c r="C58" s="16">
        <v>613614</v>
      </c>
      <c r="D58" s="29"/>
      <c r="E58" s="29"/>
      <c r="F58" s="29"/>
      <c r="G58" s="33"/>
      <c r="H58" s="3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51">
        <v>13</v>
      </c>
      <c r="B59" s="150" t="s">
        <v>73</v>
      </c>
      <c r="C59" s="149">
        <v>613700</v>
      </c>
      <c r="D59" s="29">
        <f>SUM(D60:D62)</f>
        <v>0</v>
      </c>
      <c r="E59" s="29"/>
      <c r="F59" s="29">
        <f t="shared" ref="F59:F84" si="4">SUM(D59:E59)</f>
        <v>0</v>
      </c>
      <c r="G59" s="33">
        <f>SUM(G60:G62)</f>
        <v>0</v>
      </c>
      <c r="H59" s="33">
        <f>SUM(H60:H62)</f>
        <v>0</v>
      </c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237</v>
      </c>
      <c r="B60" s="92" t="s">
        <v>157</v>
      </c>
      <c r="C60" s="16">
        <v>613722</v>
      </c>
      <c r="D60" s="156"/>
      <c r="E60" s="156"/>
      <c r="F60" s="156">
        <f t="shared" si="4"/>
        <v>0</v>
      </c>
      <c r="G60" s="153"/>
      <c r="H60" s="15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3" t="s">
        <v>238</v>
      </c>
      <c r="B61" s="92" t="s">
        <v>158</v>
      </c>
      <c r="C61" s="16">
        <v>613723</v>
      </c>
      <c r="D61" s="29"/>
      <c r="E61" s="29"/>
      <c r="F61" s="29">
        <f t="shared" si="4"/>
        <v>0</v>
      </c>
      <c r="G61" s="33"/>
      <c r="H61" s="33"/>
      <c r="I61" s="9" t="e">
        <f t="shared" si="0"/>
        <v>#DIV/0!</v>
      </c>
      <c r="J61" s="8" t="e">
        <f t="shared" si="1"/>
        <v>#DIV/0!</v>
      </c>
    </row>
    <row r="62" spans="1:10" ht="25.5" customHeight="1" x14ac:dyDescent="0.2">
      <c r="A62" s="13" t="s">
        <v>239</v>
      </c>
      <c r="B62" s="92" t="s">
        <v>159</v>
      </c>
      <c r="C62" s="16">
        <v>613726</v>
      </c>
      <c r="D62" s="29"/>
      <c r="E62" s="29"/>
      <c r="F62" s="29">
        <f t="shared" si="4"/>
        <v>0</v>
      </c>
      <c r="G62" s="33"/>
      <c r="H62" s="33"/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49">
        <v>14</v>
      </c>
      <c r="B63" s="150" t="s">
        <v>72</v>
      </c>
      <c r="C63" s="149">
        <v>613800</v>
      </c>
      <c r="D63" s="29">
        <f>SUM(D64:D66)</f>
        <v>0</v>
      </c>
      <c r="E63" s="29"/>
      <c r="F63" s="29">
        <f t="shared" si="4"/>
        <v>0</v>
      </c>
      <c r="G63" s="65">
        <f>SUM(G64:G66)</f>
        <v>0</v>
      </c>
      <c r="H63" s="65">
        <f>SUM(H64:H66)</f>
        <v>0</v>
      </c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240</v>
      </c>
      <c r="B64" s="92" t="s">
        <v>160</v>
      </c>
      <c r="C64" s="16">
        <v>613813</v>
      </c>
      <c r="D64" s="15"/>
      <c r="E64" s="15"/>
      <c r="F64" s="15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25.5" customHeight="1" x14ac:dyDescent="0.2">
      <c r="A65" s="17" t="s">
        <v>241</v>
      </c>
      <c r="B65" s="92" t="s">
        <v>161</v>
      </c>
      <c r="C65" s="16">
        <v>613815</v>
      </c>
      <c r="D65" s="29"/>
      <c r="E65" s="29"/>
      <c r="F65" s="29">
        <f t="shared" si="4"/>
        <v>0</v>
      </c>
      <c r="G65" s="33"/>
      <c r="H65" s="33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7" t="s">
        <v>242</v>
      </c>
      <c r="B66" s="92" t="s">
        <v>162</v>
      </c>
      <c r="C66" s="16">
        <v>613821</v>
      </c>
      <c r="D66" s="29"/>
      <c r="E66" s="29"/>
      <c r="F66" s="29">
        <f t="shared" si="4"/>
        <v>0</v>
      </c>
      <c r="G66" s="33"/>
      <c r="H66" s="3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51">
        <v>15</v>
      </c>
      <c r="B67" s="148" t="s">
        <v>26</v>
      </c>
      <c r="C67" s="149">
        <v>613900</v>
      </c>
      <c r="D67" s="29">
        <f>SUM(D68:D84)</f>
        <v>0</v>
      </c>
      <c r="E67" s="29">
        <f>SUM(E68:E84)</f>
        <v>42487.9</v>
      </c>
      <c r="F67" s="29">
        <f t="shared" si="4"/>
        <v>42487.9</v>
      </c>
      <c r="G67" s="33">
        <f>SUM(G68:G84)</f>
        <v>0</v>
      </c>
      <c r="H67" s="33">
        <f>SUM(H68:H84)</f>
        <v>0</v>
      </c>
      <c r="I67" s="9">
        <f t="shared" si="0"/>
        <v>0</v>
      </c>
      <c r="J67" s="8" t="e">
        <f t="shared" si="1"/>
        <v>#DIV/0!</v>
      </c>
    </row>
    <row r="68" spans="1:10" ht="15" customHeight="1" x14ac:dyDescent="0.2">
      <c r="A68" s="13" t="s">
        <v>243</v>
      </c>
      <c r="B68" s="32" t="s">
        <v>163</v>
      </c>
      <c r="C68" s="16">
        <v>613912</v>
      </c>
      <c r="D68" s="156"/>
      <c r="E68" s="156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244</v>
      </c>
      <c r="B69" s="32" t="s">
        <v>164</v>
      </c>
      <c r="C69" s="16">
        <v>613913</v>
      </c>
      <c r="D69" s="29"/>
      <c r="E69" s="29"/>
      <c r="F69" s="156">
        <f t="shared" si="4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245</v>
      </c>
      <c r="B70" s="32" t="s">
        <v>165</v>
      </c>
      <c r="C70" s="16">
        <v>613914</v>
      </c>
      <c r="D70" s="29"/>
      <c r="E70" s="156"/>
      <c r="F70" s="156">
        <f t="shared" si="4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246</v>
      </c>
      <c r="B71" s="32" t="s">
        <v>166</v>
      </c>
      <c r="C71" s="16">
        <v>613915</v>
      </c>
      <c r="D71" s="29"/>
      <c r="E71" s="156"/>
      <c r="F71" s="156">
        <f t="shared" si="4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5" customHeight="1" x14ac:dyDescent="0.2">
      <c r="A72" s="13" t="s">
        <v>247</v>
      </c>
      <c r="B72" s="32" t="s">
        <v>167</v>
      </c>
      <c r="C72" s="16">
        <v>613919</v>
      </c>
      <c r="D72" s="29"/>
      <c r="E72" s="156"/>
      <c r="F72" s="156">
        <f t="shared" si="4"/>
        <v>0</v>
      </c>
      <c r="G72" s="153"/>
      <c r="H72" s="153"/>
      <c r="I72" s="9" t="e">
        <f t="shared" si="0"/>
        <v>#DIV/0!</v>
      </c>
      <c r="J72" s="8" t="e">
        <f t="shared" si="1"/>
        <v>#DIV/0!</v>
      </c>
    </row>
    <row r="73" spans="1:10" ht="18.75" customHeight="1" x14ac:dyDescent="0.2">
      <c r="A73" s="13" t="s">
        <v>248</v>
      </c>
      <c r="B73" s="32" t="s">
        <v>443</v>
      </c>
      <c r="C73" s="16">
        <v>613934</v>
      </c>
      <c r="D73" s="29"/>
      <c r="E73" s="156"/>
      <c r="F73" s="156">
        <f t="shared" si="4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 ht="11.25" customHeight="1" x14ac:dyDescent="0.2">
      <c r="A74" s="13" t="s">
        <v>249</v>
      </c>
      <c r="B74" s="32" t="s">
        <v>418</v>
      </c>
      <c r="C74" s="16">
        <v>613939</v>
      </c>
      <c r="D74" s="29"/>
      <c r="E74" s="156">
        <v>42487.9</v>
      </c>
      <c r="F74" s="156">
        <f t="shared" si="4"/>
        <v>42487.9</v>
      </c>
      <c r="G74" s="153"/>
      <c r="H74" s="153"/>
      <c r="I74" s="9">
        <f t="shared" si="0"/>
        <v>0</v>
      </c>
      <c r="J74" s="8" t="e">
        <f t="shared" si="1"/>
        <v>#DIV/0!</v>
      </c>
    </row>
    <row r="75" spans="1:10" ht="11.25" customHeight="1" x14ac:dyDescent="0.2">
      <c r="A75" s="13" t="s">
        <v>250</v>
      </c>
      <c r="B75" s="32" t="s">
        <v>419</v>
      </c>
      <c r="C75" s="16">
        <v>613948</v>
      </c>
      <c r="D75" s="29"/>
      <c r="E75" s="156"/>
      <c r="F75" s="156">
        <f t="shared" si="4"/>
        <v>0</v>
      </c>
      <c r="G75" s="153"/>
      <c r="H75" s="153"/>
      <c r="I75" s="9" t="e">
        <f t="shared" si="0"/>
        <v>#DIV/0!</v>
      </c>
      <c r="J75" s="8"/>
    </row>
    <row r="76" spans="1:10" x14ac:dyDescent="0.2">
      <c r="A76" s="13" t="s">
        <v>251</v>
      </c>
      <c r="B76" s="32" t="s">
        <v>174</v>
      </c>
      <c r="C76" s="16">
        <v>613971</v>
      </c>
      <c r="D76" s="29"/>
      <c r="E76" s="156"/>
      <c r="F76" s="156">
        <f t="shared" si="4"/>
        <v>0</v>
      </c>
      <c r="G76" s="153"/>
      <c r="H76" s="153"/>
      <c r="I76" s="9" t="e">
        <f t="shared" si="0"/>
        <v>#DIV/0!</v>
      </c>
      <c r="J76" s="8" t="e">
        <f t="shared" si="1"/>
        <v>#DIV/0!</v>
      </c>
    </row>
    <row r="77" spans="1:10" x14ac:dyDescent="0.2">
      <c r="A77" s="13" t="s">
        <v>252</v>
      </c>
      <c r="B77" s="32" t="s">
        <v>171</v>
      </c>
      <c r="C77" s="16">
        <v>613956</v>
      </c>
      <c r="D77" s="29"/>
      <c r="E77" s="156"/>
      <c r="F77" s="156">
        <f t="shared" si="4"/>
        <v>0</v>
      </c>
      <c r="G77" s="153"/>
      <c r="H77" s="153"/>
      <c r="I77" s="9" t="e">
        <f t="shared" si="0"/>
        <v>#DIV/0!</v>
      </c>
      <c r="J77" s="8" t="e">
        <f t="shared" si="1"/>
        <v>#DIV/0!</v>
      </c>
    </row>
    <row r="78" spans="1:10" ht="24" x14ac:dyDescent="0.2">
      <c r="A78" s="13" t="s">
        <v>253</v>
      </c>
      <c r="B78" s="32" t="s">
        <v>172</v>
      </c>
      <c r="C78" s="16">
        <v>613957</v>
      </c>
      <c r="D78" s="29"/>
      <c r="E78" s="156"/>
      <c r="F78" s="156">
        <f t="shared" si="4"/>
        <v>0</v>
      </c>
      <c r="G78" s="153"/>
      <c r="H78" s="153"/>
      <c r="I78" s="9" t="e">
        <f t="shared" si="0"/>
        <v>#DIV/0!</v>
      </c>
      <c r="J78" s="8" t="e">
        <f t="shared" si="1"/>
        <v>#DIV/0!</v>
      </c>
    </row>
    <row r="79" spans="1:10" ht="8.25" customHeight="1" x14ac:dyDescent="0.2">
      <c r="A79" s="13" t="s">
        <v>254</v>
      </c>
      <c r="B79" s="32" t="s">
        <v>173</v>
      </c>
      <c r="C79" s="16">
        <v>613958</v>
      </c>
      <c r="D79" s="29"/>
      <c r="E79" s="156"/>
      <c r="F79" s="156">
        <f t="shared" si="4"/>
        <v>0</v>
      </c>
      <c r="G79" s="153"/>
      <c r="H79" s="153"/>
      <c r="I79" s="9" t="e">
        <f t="shared" si="0"/>
        <v>#DIV/0!</v>
      </c>
      <c r="J79" s="8" t="e">
        <f t="shared" si="1"/>
        <v>#DIV/0!</v>
      </c>
    </row>
    <row r="80" spans="1:10" ht="10.5" customHeight="1" x14ac:dyDescent="0.2">
      <c r="A80" s="13" t="s">
        <v>255</v>
      </c>
      <c r="B80" s="32" t="s">
        <v>174</v>
      </c>
      <c r="C80" s="16">
        <v>613981</v>
      </c>
      <c r="D80" s="29"/>
      <c r="E80" s="156"/>
      <c r="F80" s="156">
        <f t="shared" si="4"/>
        <v>0</v>
      </c>
      <c r="G80" s="153"/>
      <c r="H80" s="153"/>
      <c r="I80" s="9" t="e">
        <f t="shared" si="0"/>
        <v>#DIV/0!</v>
      </c>
      <c r="J80" s="8" t="e">
        <f t="shared" si="1"/>
        <v>#DIV/0!</v>
      </c>
    </row>
    <row r="81" spans="1:10" ht="36" x14ac:dyDescent="0.2">
      <c r="A81" s="13" t="s">
        <v>256</v>
      </c>
      <c r="B81" s="32" t="s">
        <v>175</v>
      </c>
      <c r="C81" s="16">
        <v>613984</v>
      </c>
      <c r="D81" s="29"/>
      <c r="E81" s="156"/>
      <c r="F81" s="156">
        <f t="shared" si="4"/>
        <v>0</v>
      </c>
      <c r="G81" s="156"/>
      <c r="H81" s="15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257</v>
      </c>
      <c r="B82" s="32" t="s">
        <v>176</v>
      </c>
      <c r="C82" s="16">
        <v>613985</v>
      </c>
      <c r="D82" s="29"/>
      <c r="E82" s="156"/>
      <c r="F82" s="156">
        <f t="shared" si="4"/>
        <v>0</v>
      </c>
      <c r="G82" s="153"/>
      <c r="H82" s="153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258</v>
      </c>
      <c r="B83" s="32" t="s">
        <v>177</v>
      </c>
      <c r="C83" s="16">
        <v>613991</v>
      </c>
      <c r="D83" s="29"/>
      <c r="E83" s="156"/>
      <c r="F83" s="156">
        <f t="shared" si="4"/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x14ac:dyDescent="0.2">
      <c r="A84" s="13" t="s">
        <v>420</v>
      </c>
      <c r="B84" s="32" t="s">
        <v>178</v>
      </c>
      <c r="C84" s="16"/>
      <c r="D84" s="29"/>
      <c r="E84" s="29"/>
      <c r="F84" s="156">
        <f t="shared" si="4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ht="24" x14ac:dyDescent="0.2">
      <c r="A85" s="149">
        <v>16</v>
      </c>
      <c r="B85" s="31" t="s">
        <v>4</v>
      </c>
      <c r="C85" s="30">
        <v>614000</v>
      </c>
      <c r="D85" s="29">
        <f>SUM(D86:D87)</f>
        <v>0</v>
      </c>
      <c r="E85" s="29">
        <f>SUM(E86:E87)</f>
        <v>0</v>
      </c>
      <c r="F85" s="29">
        <f>SUM(F86:F87)</f>
        <v>0</v>
      </c>
      <c r="G85" s="65">
        <f>SUM(G86:G94)</f>
        <v>0</v>
      </c>
      <c r="H85" s="65">
        <f>SUM(H86:H94)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17</v>
      </c>
      <c r="B86" s="25" t="s">
        <v>345</v>
      </c>
      <c r="C86" s="16">
        <v>614112</v>
      </c>
      <c r="D86" s="156">
        <v>0</v>
      </c>
      <c r="E86" s="156"/>
      <c r="F86" s="156">
        <f t="shared" ref="F86:F94" si="5"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18</v>
      </c>
      <c r="B87" s="25" t="s">
        <v>346</v>
      </c>
      <c r="C87" s="16">
        <v>614213</v>
      </c>
      <c r="D87" s="29"/>
      <c r="E87" s="156"/>
      <c r="F87" s="156">
        <f t="shared" si="5"/>
        <v>0</v>
      </c>
      <c r="G87" s="153"/>
      <c r="H87" s="153"/>
      <c r="I87" s="9" t="e">
        <f t="shared" si="0"/>
        <v>#DIV/0!</v>
      </c>
      <c r="J87" s="8" t="e">
        <f t="shared" si="1"/>
        <v>#DIV/0!</v>
      </c>
    </row>
    <row r="88" spans="1:10" x14ac:dyDescent="0.2">
      <c r="A88" s="151">
        <v>19</v>
      </c>
      <c r="B88" s="155" t="s">
        <v>34</v>
      </c>
      <c r="C88" s="67">
        <v>614300</v>
      </c>
      <c r="D88" s="29">
        <f>SUM(D89:D89)</f>
        <v>0</v>
      </c>
      <c r="E88" s="29"/>
      <c r="F88" s="29">
        <f t="shared" si="5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3"/>
      <c r="B89" s="25"/>
      <c r="C89" s="16"/>
      <c r="D89" s="29">
        <v>0</v>
      </c>
      <c r="E89" s="29">
        <f>SUM(D89)</f>
        <v>0</v>
      </c>
      <c r="F89" s="29">
        <f>SUM(E89)</f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20</v>
      </c>
      <c r="B90" s="148" t="s">
        <v>71</v>
      </c>
      <c r="C90" s="149">
        <v>614400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5" si="6">SUM(G95/H95)</f>
        <v>#DIV/0!</v>
      </c>
    </row>
    <row r="96" spans="1:10" x14ac:dyDescent="0.2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6" si="7">SUM(D96:E96)</f>
        <v>0</v>
      </c>
      <c r="G96" s="29">
        <f>SUM(G97:G99)</f>
        <v>0</v>
      </c>
      <c r="H96" s="29">
        <f>SUM(H97:H99)</f>
        <v>0</v>
      </c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7"/>
        <v>0</v>
      </c>
      <c r="G98" s="33"/>
      <c r="H98" s="33"/>
      <c r="I98" s="9" t="e">
        <f t="shared" si="0"/>
        <v>#DIV/0!</v>
      </c>
      <c r="J98" s="8" t="e">
        <f t="shared" si="6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SUM(D101+D110)</f>
        <v>0</v>
      </c>
      <c r="E100" s="36">
        <f>SUM(E101+E110)</f>
        <v>549</v>
      </c>
      <c r="F100" s="36">
        <f t="shared" si="7"/>
        <v>549</v>
      </c>
      <c r="G100" s="36">
        <f>SUM(G101+G110)</f>
        <v>0</v>
      </c>
      <c r="H100" s="36">
        <f>SUM(H101+H110)</f>
        <v>0</v>
      </c>
      <c r="I100" s="20">
        <f t="shared" si="0"/>
        <v>0</v>
      </c>
      <c r="J100" s="19" t="e">
        <f t="shared" si="6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SUM(D102:D109)</f>
        <v>0</v>
      </c>
      <c r="E101" s="29">
        <f>SUM(E104+E107+E108+E109)</f>
        <v>549</v>
      </c>
      <c r="F101" s="29">
        <f t="shared" si="7"/>
        <v>549</v>
      </c>
      <c r="G101" s="29">
        <f>G102+G103+G104+G107+G108+G109</f>
        <v>0</v>
      </c>
      <c r="H101" s="29">
        <f>H102+H103+H104+H107+H108+H109</f>
        <v>0</v>
      </c>
      <c r="I101" s="9">
        <f t="shared" si="0"/>
        <v>0</v>
      </c>
      <c r="J101" s="8" t="e">
        <f t="shared" si="6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SUM(D106:D106)</f>
        <v>0</v>
      </c>
      <c r="E104" s="29">
        <f>SUM(E105:E106)</f>
        <v>549</v>
      </c>
      <c r="F104" s="29">
        <f>SUM(F105:F106)</f>
        <v>0</v>
      </c>
      <c r="G104" s="29">
        <f t="shared" ref="G104:H104" si="8">SUM(G105:G106)</f>
        <v>0</v>
      </c>
      <c r="H104" s="29">
        <f t="shared" si="8"/>
        <v>0</v>
      </c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51"/>
      <c r="B105" s="167" t="s">
        <v>180</v>
      </c>
      <c r="C105" s="17">
        <v>821312</v>
      </c>
      <c r="D105" s="29"/>
      <c r="E105" s="156">
        <v>549</v>
      </c>
      <c r="F105" s="156"/>
      <c r="G105" s="153"/>
      <c r="H105" s="153"/>
      <c r="I105" s="9"/>
      <c r="J105" s="8"/>
    </row>
    <row r="106" spans="1:10" x14ac:dyDescent="0.2">
      <c r="A106" s="13"/>
      <c r="B106" s="32" t="s">
        <v>182</v>
      </c>
      <c r="C106" s="16">
        <v>821399</v>
      </c>
      <c r="D106" s="29"/>
      <c r="E106" s="156"/>
      <c r="F106" s="156">
        <f t="shared" si="7"/>
        <v>0</v>
      </c>
      <c r="G106" s="33"/>
      <c r="H106" s="33"/>
      <c r="I106" s="9"/>
      <c r="J106" s="8"/>
    </row>
    <row r="107" spans="1:10" x14ac:dyDescent="0.2">
      <c r="A107" s="17">
        <v>35</v>
      </c>
      <c r="B107" s="32" t="s">
        <v>60</v>
      </c>
      <c r="C107" s="16">
        <v>821400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3">
        <v>36</v>
      </c>
      <c r="B108" s="32" t="s">
        <v>59</v>
      </c>
      <c r="C108" s="16">
        <v>821500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37</v>
      </c>
      <c r="B109" s="32" t="s">
        <v>58</v>
      </c>
      <c r="C109" s="16">
        <v>821600</v>
      </c>
      <c r="D109" s="29"/>
      <c r="E109" s="29"/>
      <c r="F109" s="29">
        <f t="shared" si="7"/>
        <v>0</v>
      </c>
      <c r="G109" s="33"/>
      <c r="H109" s="3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38</v>
      </c>
      <c r="B110" s="31" t="s">
        <v>8</v>
      </c>
      <c r="C110" s="30">
        <v>615000</v>
      </c>
      <c r="D110" s="29">
        <f>SUM(D111:D113)</f>
        <v>0</v>
      </c>
      <c r="E110" s="29">
        <f>SUM(E111:E113)</f>
        <v>0</v>
      </c>
      <c r="F110" s="29">
        <f t="shared" si="7"/>
        <v>0</v>
      </c>
      <c r="G110" s="29">
        <f>SUM(G111:G113)</f>
        <v>0</v>
      </c>
      <c r="H110" s="29">
        <f>SUM(H111:H113)</f>
        <v>0</v>
      </c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7">
        <v>39</v>
      </c>
      <c r="B111" s="25" t="s">
        <v>57</v>
      </c>
      <c r="C111" s="28">
        <v>615100</v>
      </c>
      <c r="D111" s="29"/>
      <c r="E111" s="29"/>
      <c r="F111" s="29">
        <f t="shared" si="7"/>
        <v>0</v>
      </c>
      <c r="G111" s="33"/>
      <c r="H111" s="3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40</v>
      </c>
      <c r="B112" s="23" t="s">
        <v>35</v>
      </c>
      <c r="C112" s="16">
        <v>615200</v>
      </c>
      <c r="D112" s="29"/>
      <c r="E112" s="29"/>
      <c r="F112" s="29">
        <f t="shared" si="7"/>
        <v>0</v>
      </c>
      <c r="G112" s="33"/>
      <c r="H112" s="3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41</v>
      </c>
      <c r="B113" s="25" t="s">
        <v>56</v>
      </c>
      <c r="C113" s="16">
        <v>615300</v>
      </c>
      <c r="D113" s="15"/>
      <c r="E113" s="15"/>
      <c r="F113" s="15">
        <f t="shared" si="7"/>
        <v>0</v>
      </c>
      <c r="G113" s="15"/>
      <c r="H113" s="15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42</v>
      </c>
      <c r="B114" s="24" t="s">
        <v>9</v>
      </c>
      <c r="C114" s="22">
        <v>822000</v>
      </c>
      <c r="D114" s="21">
        <f>SUM(D115:D121)</f>
        <v>0</v>
      </c>
      <c r="E114" s="21">
        <f>SUM(E115:E121)</f>
        <v>0</v>
      </c>
      <c r="F114" s="21">
        <f t="shared" si="7"/>
        <v>0</v>
      </c>
      <c r="G114" s="21">
        <f>SUM(G115:G121)</f>
        <v>0</v>
      </c>
      <c r="H114" s="21">
        <f>SUM(H115:H121)</f>
        <v>0</v>
      </c>
      <c r="I114" s="20" t="e">
        <f t="shared" si="0"/>
        <v>#DIV/0!</v>
      </c>
      <c r="J114" s="19" t="e">
        <f t="shared" si="6"/>
        <v>#DIV/0!</v>
      </c>
    </row>
    <row r="115" spans="1:10" x14ac:dyDescent="0.2">
      <c r="A115" s="17">
        <v>43</v>
      </c>
      <c r="B115" s="97" t="s">
        <v>55</v>
      </c>
      <c r="C115" s="94">
        <v>822100</v>
      </c>
      <c r="D115" s="15"/>
      <c r="E115" s="15"/>
      <c r="F115" s="15">
        <f t="shared" si="7"/>
        <v>0</v>
      </c>
      <c r="G115" s="15"/>
      <c r="H115" s="15"/>
      <c r="I115" s="9" t="e">
        <f t="shared" si="0"/>
        <v>#DIV/0!</v>
      </c>
      <c r="J115" s="8" t="e">
        <f t="shared" si="6"/>
        <v>#DIV/0!</v>
      </c>
    </row>
    <row r="116" spans="1:10" ht="24" x14ac:dyDescent="0.2">
      <c r="A116" s="13">
        <v>44</v>
      </c>
      <c r="B116" s="97" t="s">
        <v>54</v>
      </c>
      <c r="C116" s="94">
        <v>822200</v>
      </c>
      <c r="D116" s="15"/>
      <c r="E116" s="15"/>
      <c r="F116" s="15">
        <f t="shared" si="7"/>
        <v>0</v>
      </c>
      <c r="G116" s="15"/>
      <c r="H116" s="15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7">
        <v>45</v>
      </c>
      <c r="B117" s="97" t="s">
        <v>53</v>
      </c>
      <c r="C117" s="94">
        <v>822300</v>
      </c>
      <c r="D117" s="15"/>
      <c r="E117" s="15"/>
      <c r="F117" s="15">
        <f t="shared" si="7"/>
        <v>0</v>
      </c>
      <c r="G117" s="15"/>
      <c r="H117" s="15"/>
      <c r="I117" s="9" t="e">
        <f t="shared" si="0"/>
        <v>#DIV/0!</v>
      </c>
      <c r="J117" s="8" t="e">
        <f t="shared" si="6"/>
        <v>#DIV/0!</v>
      </c>
    </row>
    <row r="118" spans="1:10" x14ac:dyDescent="0.2">
      <c r="A118" s="13">
        <v>46</v>
      </c>
      <c r="B118" s="98" t="s">
        <v>52</v>
      </c>
      <c r="C118" s="94">
        <v>822400</v>
      </c>
      <c r="D118" s="15"/>
      <c r="E118" s="15"/>
      <c r="F118" s="15">
        <f t="shared" si="7"/>
        <v>0</v>
      </c>
      <c r="G118" s="15"/>
      <c r="H118" s="15"/>
      <c r="I118" s="9" t="e">
        <f t="shared" ref="I118:I126" si="9">SUM(G118/F118)</f>
        <v>#DIV/0!</v>
      </c>
      <c r="J118" s="8" t="e">
        <f t="shared" si="6"/>
        <v>#DIV/0!</v>
      </c>
    </row>
    <row r="119" spans="1:10" ht="36" x14ac:dyDescent="0.2">
      <c r="A119" s="17">
        <v>47</v>
      </c>
      <c r="B119" s="98" t="s">
        <v>31</v>
      </c>
      <c r="C119" s="94">
        <v>822500</v>
      </c>
      <c r="D119" s="15"/>
      <c r="E119" s="15"/>
      <c r="F119" s="15">
        <f t="shared" si="7"/>
        <v>0</v>
      </c>
      <c r="G119" s="15"/>
      <c r="H119" s="15"/>
      <c r="I119" s="9" t="e">
        <f t="shared" si="9"/>
        <v>#DIV/0!</v>
      </c>
      <c r="J119" s="8" t="e">
        <f t="shared" si="6"/>
        <v>#DIV/0!</v>
      </c>
    </row>
    <row r="120" spans="1:10" x14ac:dyDescent="0.2">
      <c r="A120" s="13">
        <v>48</v>
      </c>
      <c r="B120" s="97" t="s">
        <v>51</v>
      </c>
      <c r="C120" s="94">
        <v>822600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6"/>
        <v>#DIV/0!</v>
      </c>
    </row>
    <row r="121" spans="1:10" x14ac:dyDescent="0.2">
      <c r="A121" s="17">
        <v>49</v>
      </c>
      <c r="B121" s="97" t="s">
        <v>50</v>
      </c>
      <c r="C121" s="94">
        <v>822700</v>
      </c>
      <c r="D121" s="15"/>
      <c r="E121" s="15"/>
      <c r="F121" s="15">
        <f t="shared" si="7"/>
        <v>0</v>
      </c>
      <c r="G121" s="15"/>
      <c r="H121" s="15"/>
      <c r="I121" s="9" t="e">
        <f t="shared" si="9"/>
        <v>#DIV/0!</v>
      </c>
      <c r="J121" s="8" t="e">
        <f t="shared" si="6"/>
        <v>#DIV/0!</v>
      </c>
    </row>
    <row r="122" spans="1:10" x14ac:dyDescent="0.2">
      <c r="A122" s="13">
        <v>50</v>
      </c>
      <c r="B122" s="12" t="s">
        <v>10</v>
      </c>
      <c r="C122" s="22">
        <v>823000</v>
      </c>
      <c r="D122" s="21">
        <f>SUM(D123:D125)</f>
        <v>0</v>
      </c>
      <c r="E122" s="21">
        <f>SUM(E123:E125)</f>
        <v>0</v>
      </c>
      <c r="F122" s="21">
        <f t="shared" si="7"/>
        <v>0</v>
      </c>
      <c r="G122" s="21">
        <f>SUM(G123:G125)</f>
        <v>0</v>
      </c>
      <c r="H122" s="21">
        <f>SUM(H123:H125)</f>
        <v>0</v>
      </c>
      <c r="I122" s="20" t="e">
        <f t="shared" si="9"/>
        <v>#DIV/0!</v>
      </c>
      <c r="J122" s="19" t="e">
        <f t="shared" si="6"/>
        <v>#DIV/0!</v>
      </c>
    </row>
    <row r="123" spans="1:10" x14ac:dyDescent="0.2">
      <c r="A123" s="17">
        <v>51</v>
      </c>
      <c r="B123" s="18" t="s">
        <v>49</v>
      </c>
      <c r="C123" s="16">
        <v>823100</v>
      </c>
      <c r="D123" s="15"/>
      <c r="E123" s="15"/>
      <c r="F123" s="15">
        <f t="shared" si="7"/>
        <v>0</v>
      </c>
      <c r="G123" s="15"/>
      <c r="H123" s="15"/>
      <c r="I123" s="9" t="e">
        <f t="shared" si="9"/>
        <v>#DIV/0!</v>
      </c>
      <c r="J123" s="8" t="e">
        <f t="shared" si="6"/>
        <v>#DIV/0!</v>
      </c>
    </row>
    <row r="124" spans="1:10" x14ac:dyDescent="0.2">
      <c r="A124" s="13">
        <v>52</v>
      </c>
      <c r="B124" s="18" t="s">
        <v>48</v>
      </c>
      <c r="C124" s="16">
        <v>823200</v>
      </c>
      <c r="D124" s="15"/>
      <c r="E124" s="15"/>
      <c r="F124" s="15">
        <f t="shared" si="7"/>
        <v>0</v>
      </c>
      <c r="G124" s="15"/>
      <c r="H124" s="15"/>
      <c r="I124" s="9" t="e">
        <f t="shared" si="9"/>
        <v>#DIV/0!</v>
      </c>
      <c r="J124" s="8" t="e">
        <f t="shared" si="6"/>
        <v>#DIV/0!</v>
      </c>
    </row>
    <row r="125" spans="1:10" x14ac:dyDescent="0.2">
      <c r="A125" s="17">
        <v>53</v>
      </c>
      <c r="B125" s="97" t="s">
        <v>47</v>
      </c>
      <c r="C125" s="94">
        <v>823300</v>
      </c>
      <c r="D125" s="15"/>
      <c r="E125" s="15"/>
      <c r="F125" s="15">
        <f t="shared" si="7"/>
        <v>0</v>
      </c>
      <c r="G125" s="15"/>
      <c r="H125" s="15"/>
      <c r="I125" s="9" t="e">
        <f t="shared" si="9"/>
        <v>#DIV/0!</v>
      </c>
      <c r="J125" s="8" t="e">
        <f t="shared" si="6"/>
        <v>#DIV/0!</v>
      </c>
    </row>
    <row r="126" spans="1:10" x14ac:dyDescent="0.2">
      <c r="A126" s="17">
        <v>54</v>
      </c>
      <c r="B126" s="12" t="s">
        <v>45</v>
      </c>
      <c r="C126" s="11"/>
      <c r="D126" s="10"/>
      <c r="E126" s="10"/>
      <c r="F126" s="10">
        <f t="shared" si="7"/>
        <v>0</v>
      </c>
      <c r="G126" s="10"/>
      <c r="H126" s="10"/>
      <c r="I126" s="20" t="e">
        <f t="shared" si="9"/>
        <v>#DIV/0!</v>
      </c>
      <c r="J126" s="19" t="e">
        <f>SUM(G126/H126)</f>
        <v>#DIV/0!</v>
      </c>
    </row>
    <row r="127" spans="1:10" x14ac:dyDescent="0.2">
      <c r="A127" s="13">
        <v>55</v>
      </c>
      <c r="B127" s="41" t="s">
        <v>11</v>
      </c>
      <c r="C127" s="40"/>
      <c r="D127" s="36">
        <f>SUM(D17+D126)</f>
        <v>0</v>
      </c>
      <c r="E127" s="36">
        <f>SUM(E17+E126)</f>
        <v>59786.9</v>
      </c>
      <c r="F127" s="36">
        <f>SUM(F17+F126)</f>
        <v>59786.9</v>
      </c>
      <c r="G127" s="36">
        <f>SUM(G17+G126)</f>
        <v>0</v>
      </c>
      <c r="H127" s="36">
        <f>SUM(H17+H126)</f>
        <v>0</v>
      </c>
      <c r="I127" s="20">
        <f>SUM(G127/F127)</f>
        <v>0</v>
      </c>
      <c r="J127" s="19" t="e">
        <f>SUM(G127/H127)</f>
        <v>#DIV/0!</v>
      </c>
    </row>
    <row r="129" spans="8:8" x14ac:dyDescent="0.2">
      <c r="H129" s="2" t="s">
        <v>41</v>
      </c>
    </row>
    <row r="130" spans="8:8" x14ac:dyDescent="0.2">
      <c r="H130" s="1" t="s">
        <v>22</v>
      </c>
    </row>
  </sheetData>
  <mergeCells count="3">
    <mergeCell ref="A12:J12"/>
    <mergeCell ref="A13:K13"/>
    <mergeCell ref="B3:C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G65" sqref="G65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24" customHeight="1" x14ac:dyDescent="0.25">
      <c r="A3" s="119"/>
      <c r="B3" s="112" t="s">
        <v>373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374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SUM(D18+D94+D112)</f>
        <v>0</v>
      </c>
      <c r="E17" s="36">
        <f>SUM(E18+E94+E99+E112)</f>
        <v>111361.33</v>
      </c>
      <c r="F17" s="36">
        <f>SUM(D17:E17)</f>
        <v>111361.33</v>
      </c>
      <c r="G17" s="36">
        <f>SUM(G18+G94+G99+G112)</f>
        <v>13580.309999999998</v>
      </c>
      <c r="H17" s="36">
        <f>SUM(H18+H94+H99+H112)</f>
        <v>0</v>
      </c>
      <c r="I17" s="20">
        <f t="shared" ref="I17:I116" si="0">SUM(G17/F17)</f>
        <v>0.12194816638773978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SUM(D19+D24+D84+D90)</f>
        <v>0</v>
      </c>
      <c r="E18" s="36">
        <f>SUM(E19+E24+E84+E90)</f>
        <v>109361.33</v>
      </c>
      <c r="F18" s="36">
        <f>SUM(D18:E18)</f>
        <v>109361.33</v>
      </c>
      <c r="G18" s="36">
        <f>SUM(G19+G24+G84+G90)</f>
        <v>13580.309999999998</v>
      </c>
      <c r="H18" s="36">
        <f>SUM(H19+H24+H84+H90)</f>
        <v>0</v>
      </c>
      <c r="I18" s="20">
        <f>SUM(G18/F18)</f>
        <v>0.12417835445124888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109361.33</v>
      </c>
      <c r="F24" s="66">
        <f t="shared" si="2"/>
        <v>109361.33</v>
      </c>
      <c r="G24" s="66">
        <f>SUM(G25+G35+G41+G46+G51+G54+G57+G61+G65)</f>
        <v>13580.309999999998</v>
      </c>
      <c r="H24" s="66">
        <f>SUM(H25+H35+H41+H46+H51+H54+H57+H61+H65)</f>
        <v>0</v>
      </c>
      <c r="I24" s="9">
        <f t="shared" si="0"/>
        <v>0.12417835445124888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20020.73</v>
      </c>
      <c r="F25" s="33">
        <f t="shared" si="2"/>
        <v>20020.73</v>
      </c>
      <c r="G25" s="15">
        <f>SUM(G26:G34)</f>
        <v>1970.88</v>
      </c>
      <c r="H25" s="15">
        <f>SUM(H26:H34)</f>
        <v>0</v>
      </c>
      <c r="I25" s="9">
        <f t="shared" si="0"/>
        <v>9.8441964903377657E-2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20020.73</v>
      </c>
      <c r="F26" s="153">
        <f t="shared" si="2"/>
        <v>20020.73</v>
      </c>
      <c r="G26" s="15"/>
      <c r="H26" s="15"/>
      <c r="I26" s="9">
        <f t="shared" si="0"/>
        <v>0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15">
        <v>991.68</v>
      </c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>
        <v>656.7</v>
      </c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>
        <v>322.5</v>
      </c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6178</v>
      </c>
      <c r="F46" s="33">
        <f t="shared" ref="F46:F52" si="3">SUM(D46:E46)</f>
        <v>6178</v>
      </c>
      <c r="G46" s="65">
        <f>SUM(G47:G50)</f>
        <v>0</v>
      </c>
      <c r="H46" s="65">
        <f>SUM(H47:H50)</f>
        <v>0</v>
      </c>
      <c r="I46" s="9">
        <f t="shared" si="0"/>
        <v>0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153">
        <v>6178</v>
      </c>
      <c r="F49" s="153">
        <f t="shared" si="3"/>
        <v>6178</v>
      </c>
      <c r="G49" s="15"/>
      <c r="H49" s="15"/>
      <c r="I49" s="9">
        <f t="shared" si="0"/>
        <v>0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3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SUM(D66:D83)</f>
        <v>0</v>
      </c>
      <c r="E65" s="29">
        <f>SUM(E66:E83)</f>
        <v>83162.600000000006</v>
      </c>
      <c r="F65" s="29">
        <f t="shared" si="4"/>
        <v>83162.600000000006</v>
      </c>
      <c r="G65" s="33">
        <f>SUM(G66:G83)</f>
        <v>11609.429999999998</v>
      </c>
      <c r="H65" s="33">
        <f>SUM(H66:H83)</f>
        <v>0</v>
      </c>
      <c r="I65" s="9">
        <f t="shared" si="0"/>
        <v>0.13959917078109629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156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249</v>
      </c>
      <c r="B72" s="32" t="s">
        <v>443</v>
      </c>
      <c r="C72" s="16">
        <v>613934</v>
      </c>
      <c r="D72" s="29"/>
      <c r="E72" s="29"/>
      <c r="F72" s="156"/>
      <c r="G72" s="153"/>
      <c r="H72" s="33"/>
      <c r="I72" s="9"/>
      <c r="J72" s="8"/>
    </row>
    <row r="73" spans="1:10" ht="11.25" customHeight="1" x14ac:dyDescent="0.2">
      <c r="A73" s="13" t="s">
        <v>250</v>
      </c>
      <c r="B73" s="32" t="s">
        <v>169</v>
      </c>
      <c r="C73" s="16">
        <v>613939</v>
      </c>
      <c r="D73" s="29"/>
      <c r="E73" s="156">
        <v>83162.600000000006</v>
      </c>
      <c r="F73" s="156">
        <f t="shared" si="4"/>
        <v>83162.600000000006</v>
      </c>
      <c r="G73" s="33"/>
      <c r="H73" s="33"/>
      <c r="I73" s="9">
        <f t="shared" si="0"/>
        <v>0</v>
      </c>
      <c r="J73" s="8" t="e">
        <f t="shared" si="1"/>
        <v>#DIV/0!</v>
      </c>
    </row>
    <row r="74" spans="1:10" x14ac:dyDescent="0.2">
      <c r="A74" s="13" t="s">
        <v>251</v>
      </c>
      <c r="B74" s="32" t="s">
        <v>170</v>
      </c>
      <c r="C74" s="16">
        <v>613955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24" customHeight="1" x14ac:dyDescent="0.2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2" customHeight="1" x14ac:dyDescent="0.2">
      <c r="A77" s="13" t="s">
        <v>254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255</v>
      </c>
      <c r="B78" s="32" t="s">
        <v>174</v>
      </c>
      <c r="C78" s="16">
        <v>613971</v>
      </c>
      <c r="D78" s="29"/>
      <c r="E78" s="29"/>
      <c r="F78" s="156">
        <f t="shared" si="4"/>
        <v>0</v>
      </c>
      <c r="G78" s="33">
        <v>9840</v>
      </c>
      <c r="H78" s="33"/>
      <c r="I78" s="9" t="e">
        <f t="shared" si="0"/>
        <v>#DIV/0!</v>
      </c>
      <c r="J78" s="8" t="e">
        <f t="shared" si="1"/>
        <v>#DIV/0!</v>
      </c>
    </row>
    <row r="79" spans="1:10" ht="10.5" customHeight="1" x14ac:dyDescent="0.2">
      <c r="A79" s="13" t="s">
        <v>256</v>
      </c>
      <c r="B79" s="32" t="s">
        <v>503</v>
      </c>
      <c r="C79" s="16">
        <v>613981</v>
      </c>
      <c r="D79" s="29"/>
      <c r="E79" s="29"/>
      <c r="F79" s="156"/>
      <c r="G79" s="33">
        <v>847.97</v>
      </c>
      <c r="H79" s="33"/>
      <c r="I79" s="9"/>
      <c r="J79" s="8"/>
    </row>
    <row r="80" spans="1:10" ht="36" x14ac:dyDescent="0.2">
      <c r="A80" s="13" t="s">
        <v>257</v>
      </c>
      <c r="B80" s="32" t="s">
        <v>175</v>
      </c>
      <c r="C80" s="16">
        <v>613984</v>
      </c>
      <c r="D80" s="29"/>
      <c r="E80" s="29"/>
      <c r="F80" s="156">
        <f t="shared" si="4"/>
        <v>0</v>
      </c>
      <c r="G80" s="33">
        <v>38.15</v>
      </c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176</v>
      </c>
      <c r="C81" s="16">
        <v>613985</v>
      </c>
      <c r="D81" s="29"/>
      <c r="E81" s="29"/>
      <c r="F81" s="156">
        <f t="shared" si="4"/>
        <v>0</v>
      </c>
      <c r="G81" s="33">
        <v>883.31</v>
      </c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177</v>
      </c>
      <c r="C82" s="16">
        <v>613991</v>
      </c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300</v>
      </c>
      <c r="B83" s="32" t="s">
        <v>178</v>
      </c>
      <c r="C83" s="16">
        <v>613995</v>
      </c>
      <c r="D83" s="29"/>
      <c r="E83" s="29"/>
      <c r="F83" s="156">
        <f t="shared" si="4"/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0</v>
      </c>
      <c r="F84" s="29">
        <f>SUM(F85:F86)</f>
        <v>0</v>
      </c>
      <c r="G84" s="65">
        <f>SUM(G85:G93)</f>
        <v>0</v>
      </c>
      <c r="H84" s="65">
        <f>SUM(H85:H93)</f>
        <v>0</v>
      </c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17</v>
      </c>
      <c r="B85" s="25" t="s">
        <v>30</v>
      </c>
      <c r="C85" s="16">
        <v>614100</v>
      </c>
      <c r="D85" s="156"/>
      <c r="E85" s="156"/>
      <c r="F85" s="156">
        <f t="shared" ref="F85:F93" si="5">SUM(D85:E85)</f>
        <v>0</v>
      </c>
      <c r="G85" s="153"/>
      <c r="H85" s="153"/>
      <c r="I85" s="9" t="e">
        <f t="shared" si="0"/>
        <v>#DIV/0!</v>
      </c>
      <c r="J85" s="8" t="e">
        <f t="shared" si="1"/>
        <v>#DIV/0!</v>
      </c>
    </row>
    <row r="86" spans="1:10" x14ac:dyDescent="0.2">
      <c r="A86" s="149">
        <v>18</v>
      </c>
      <c r="B86" s="25" t="s">
        <v>33</v>
      </c>
      <c r="C86" s="16">
        <v>614200</v>
      </c>
      <c r="D86" s="29"/>
      <c r="E86" s="29"/>
      <c r="F86" s="29">
        <f t="shared" si="5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4" si="6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7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7"/>
        <v>0</v>
      </c>
      <c r="G96" s="33"/>
      <c r="H96" s="33"/>
      <c r="I96" s="9" t="e">
        <f t="shared" si="0"/>
        <v>#DIV/0!</v>
      </c>
      <c r="J96" s="8" t="e">
        <f t="shared" si="6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7"/>
        <v>0</v>
      </c>
      <c r="G98" s="33"/>
      <c r="H98" s="33"/>
      <c r="I98" s="9" t="e">
        <f t="shared" si="0"/>
        <v>#DIV/0!</v>
      </c>
      <c r="J98" s="8" t="e">
        <f t="shared" si="6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2000</v>
      </c>
      <c r="F99" s="36">
        <f t="shared" si="7"/>
        <v>2000</v>
      </c>
      <c r="G99" s="36">
        <f>SUM(G100+G109)</f>
        <v>0</v>
      </c>
      <c r="H99" s="36">
        <f>SUM(H100+H109)</f>
        <v>0</v>
      </c>
      <c r="I99" s="20">
        <f t="shared" si="0"/>
        <v>0</v>
      </c>
      <c r="J99" s="19" t="e">
        <f t="shared" si="6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SUM(E101:E108)</f>
        <v>2000</v>
      </c>
      <c r="F100" s="29">
        <f t="shared" si="7"/>
        <v>2000</v>
      </c>
      <c r="G100" s="29">
        <f>SUM(G101:G108)</f>
        <v>0</v>
      </c>
      <c r="H100" s="29">
        <f>SUM(H101:H108)</f>
        <v>0</v>
      </c>
      <c r="I100" s="9">
        <f t="shared" si="0"/>
        <v>0</v>
      </c>
      <c r="J100" s="8" t="e">
        <f t="shared" si="6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7"/>
        <v>0</v>
      </c>
      <c r="G101" s="33"/>
      <c r="H101" s="33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 t="s">
        <v>264</v>
      </c>
      <c r="B104" s="32" t="s">
        <v>61</v>
      </c>
      <c r="C104" s="16">
        <v>821312</v>
      </c>
      <c r="D104" s="29"/>
      <c r="E104" s="156">
        <v>2000</v>
      </c>
      <c r="F104" s="156">
        <f t="shared" si="7"/>
        <v>2000</v>
      </c>
      <c r="G104" s="153"/>
      <c r="H104" s="153"/>
      <c r="I104" s="9"/>
      <c r="J104" s="8"/>
    </row>
    <row r="105" spans="1:10" x14ac:dyDescent="0.2">
      <c r="A105" s="13" t="s">
        <v>265</v>
      </c>
      <c r="B105" s="32" t="s">
        <v>182</v>
      </c>
      <c r="C105" s="16">
        <v>821399</v>
      </c>
      <c r="D105" s="29"/>
      <c r="E105" s="156"/>
      <c r="F105" s="156">
        <f t="shared" si="7"/>
        <v>0</v>
      </c>
      <c r="G105" s="153"/>
      <c r="H105" s="153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7"/>
        <v>0</v>
      </c>
      <c r="G109" s="29">
        <f>SUM(G110:G112)</f>
        <v>0</v>
      </c>
      <c r="H109" s="29">
        <f>SUM(H110:H112)</f>
        <v>0</v>
      </c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7"/>
        <v>0</v>
      </c>
      <c r="G110" s="33"/>
      <c r="H110" s="33"/>
      <c r="I110" s="9" t="e">
        <f t="shared" si="0"/>
        <v>#DIV/0!</v>
      </c>
      <c r="J110" s="8" t="e">
        <f t="shared" si="6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7"/>
        <v>0</v>
      </c>
      <c r="G111" s="33"/>
      <c r="H111" s="33"/>
      <c r="I111" s="9" t="e">
        <f t="shared" si="0"/>
        <v>#DIV/0!</v>
      </c>
      <c r="J111" s="8" t="e">
        <f t="shared" si="6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7"/>
        <v>0</v>
      </c>
      <c r="G113" s="21">
        <f>SUM(G114:G120)</f>
        <v>0</v>
      </c>
      <c r="H113" s="21">
        <f>SUM(H114:H120)</f>
        <v>0</v>
      </c>
      <c r="I113" s="20" t="e">
        <f t="shared" si="0"/>
        <v>#DIV/0!</v>
      </c>
      <c r="J113" s="19" t="e">
        <f t="shared" si="6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6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7"/>
        <v>0</v>
      </c>
      <c r="G115" s="15"/>
      <c r="H115" s="15"/>
      <c r="I115" s="9" t="e">
        <f t="shared" si="0"/>
        <v>#DIV/0!</v>
      </c>
      <c r="J115" s="8" t="e">
        <f t="shared" si="6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7"/>
        <v>0</v>
      </c>
      <c r="G116" s="15"/>
      <c r="H116" s="15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7"/>
        <v>0</v>
      </c>
      <c r="G117" s="15"/>
      <c r="H117" s="15"/>
      <c r="I117" s="9" t="e">
        <f t="shared" ref="I117:I125" si="8">SUM(G117/F117)</f>
        <v>#DIV/0!</v>
      </c>
      <c r="J117" s="8" t="e">
        <f t="shared" si="6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7"/>
        <v>0</v>
      </c>
      <c r="G118" s="15"/>
      <c r="H118" s="15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7"/>
        <v>0</v>
      </c>
      <c r="G119" s="15"/>
      <c r="H119" s="15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7"/>
        <v>0</v>
      </c>
      <c r="G120" s="15"/>
      <c r="H120" s="15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7"/>
        <v>0</v>
      </c>
      <c r="G121" s="21">
        <f>SUM(G122:G124)</f>
        <v>0</v>
      </c>
      <c r="H121" s="21">
        <f>SUM(H122:H124)</f>
        <v>0</v>
      </c>
      <c r="I121" s="20" t="e">
        <f t="shared" si="8"/>
        <v>#DIV/0!</v>
      </c>
      <c r="J121" s="19" t="e">
        <f t="shared" si="6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7"/>
        <v>0</v>
      </c>
      <c r="G122" s="15"/>
      <c r="H122" s="15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7"/>
        <v>0</v>
      </c>
      <c r="G123" s="15"/>
      <c r="H123" s="15"/>
      <c r="I123" s="9" t="e">
        <f t="shared" si="8"/>
        <v>#DIV/0!</v>
      </c>
      <c r="J123" s="8" t="e">
        <f t="shared" si="6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7"/>
        <v>0</v>
      </c>
      <c r="G124" s="15"/>
      <c r="H124" s="15"/>
      <c r="I124" s="9" t="e">
        <f t="shared" si="8"/>
        <v>#DIV/0!</v>
      </c>
      <c r="J124" s="8" t="e">
        <f t="shared" si="6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7"/>
        <v>0</v>
      </c>
      <c r="G125" s="10"/>
      <c r="H125" s="10"/>
      <c r="I125" s="20" t="e">
        <f t="shared" si="8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111361.33</v>
      </c>
      <c r="F126" s="36">
        <f>SUM(F17+F125)</f>
        <v>111361.33</v>
      </c>
      <c r="G126" s="36">
        <f>SUM(G17+G125)</f>
        <v>13580.309999999998</v>
      </c>
      <c r="H126" s="36">
        <f>SUM(H17+H125)</f>
        <v>0</v>
      </c>
      <c r="I126" s="20">
        <f>SUM(G126/F126)</f>
        <v>0.12194816638773978</v>
      </c>
      <c r="J126" s="19" t="e">
        <f>SUM(G126/H126)</f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G83" sqref="G8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1" width="0.5" style="3" customWidth="1"/>
    <col min="12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 x14ac:dyDescent="0.25">
      <c r="A3" s="119"/>
      <c r="B3" s="112" t="s">
        <v>410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411</v>
      </c>
      <c r="I6" s="145"/>
      <c r="J6" s="201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 x14ac:dyDescent="0.25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SUM(D18+D95+D112)</f>
        <v>0</v>
      </c>
      <c r="E17" s="36">
        <f>SUM(E18+E95+E112)</f>
        <v>120775.14</v>
      </c>
      <c r="F17" s="36">
        <f>SUM(D17:E17)</f>
        <v>120775.14</v>
      </c>
      <c r="G17" s="57">
        <f>SUM(G18+G95+G112)</f>
        <v>11880.5</v>
      </c>
      <c r="H17" s="57">
        <f>SUM(H18+H95+H112)</f>
        <v>0</v>
      </c>
      <c r="I17" s="20">
        <f t="shared" ref="I17:I116" si="0">SUM(G17/F17)</f>
        <v>9.8368753702127776E-2</v>
      </c>
      <c r="J17" s="19" t="e">
        <f t="shared" ref="J17:J94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SUM(D19+D24+D85+D91)</f>
        <v>0</v>
      </c>
      <c r="E18" s="36">
        <f>SUM(E19+E24+E85+E100)</f>
        <v>120775.14</v>
      </c>
      <c r="F18" s="36">
        <f>SUM(D18:E18)</f>
        <v>120775.14</v>
      </c>
      <c r="G18" s="57">
        <f>SUM(G19+G24+G85+G91)</f>
        <v>11880.5</v>
      </c>
      <c r="H18" s="57">
        <f>SUM(H19+H24+H85+H91)</f>
        <v>0</v>
      </c>
      <c r="I18" s="20">
        <f>SUM(G18/F18)</f>
        <v>9.8368753702127776E-2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4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SUM(D25+D37+D43+D48+D53+D56+D59+D63+D67)</f>
        <v>0</v>
      </c>
      <c r="E24" s="66">
        <f>SUM(E25+E37+E43+E48+E53+E56+E59+E63+E67)</f>
        <v>120775.14</v>
      </c>
      <c r="F24" s="66">
        <f t="shared" si="2"/>
        <v>120775.14</v>
      </c>
      <c r="G24" s="66">
        <f>SUM(G25+G37+G43+G48+G53+G56+G59+G63+G67)</f>
        <v>11880.5</v>
      </c>
      <c r="H24" s="66">
        <f>SUM(H25+H37+H43+H48+H53+H56+H59+H63+H67)</f>
        <v>0</v>
      </c>
      <c r="I24" s="9">
        <f t="shared" si="0"/>
        <v>9.8368753702127776E-2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SUM(D26:D36)</f>
        <v>0</v>
      </c>
      <c r="E25" s="33">
        <f>SUM(E26:E36)</f>
        <v>59898.65</v>
      </c>
      <c r="F25" s="33">
        <f t="shared" si="2"/>
        <v>59898.65</v>
      </c>
      <c r="G25" s="33">
        <f>SUM(G26:G36)</f>
        <v>9520.86</v>
      </c>
      <c r="H25" s="33">
        <f>SUM(H26:H36)</f>
        <v>0</v>
      </c>
      <c r="I25" s="9">
        <f t="shared" si="0"/>
        <v>0.1589494921838806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82">
        <v>59898.65</v>
      </c>
      <c r="F26" s="153">
        <f t="shared" si="2"/>
        <v>59898.65</v>
      </c>
      <c r="G26" s="15">
        <v>153</v>
      </c>
      <c r="H26" s="59"/>
      <c r="I26" s="9">
        <f t="shared" si="0"/>
        <v>2.5543146631852305E-3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182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182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504</v>
      </c>
      <c r="C29" s="16">
        <v>613115</v>
      </c>
      <c r="D29" s="33"/>
      <c r="E29" s="182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15" customHeight="1" x14ac:dyDescent="0.2">
      <c r="A30" s="13" t="s">
        <v>218</v>
      </c>
      <c r="B30" s="32" t="s">
        <v>138</v>
      </c>
      <c r="C30" s="16">
        <v>613116</v>
      </c>
      <c r="D30" s="33"/>
      <c r="E30" s="182"/>
      <c r="F30" s="153"/>
      <c r="G30" s="15">
        <v>27</v>
      </c>
      <c r="H30" s="59"/>
      <c r="I30" s="9"/>
      <c r="J30" s="8"/>
    </row>
    <row r="31" spans="1:10" ht="25.5" customHeight="1" x14ac:dyDescent="0.2">
      <c r="A31" s="13" t="s">
        <v>219</v>
      </c>
      <c r="B31" s="32" t="s">
        <v>139</v>
      </c>
      <c r="C31" s="16">
        <v>613121</v>
      </c>
      <c r="D31" s="33"/>
      <c r="E31" s="182"/>
      <c r="F31" s="153">
        <f t="shared" si="2"/>
        <v>0</v>
      </c>
      <c r="G31" s="15">
        <v>5386.05</v>
      </c>
      <c r="H31" s="59"/>
      <c r="I31" s="9" t="e">
        <f t="shared" si="0"/>
        <v>#DIV/0!</v>
      </c>
      <c r="J31" s="8" t="e">
        <f t="shared" si="1"/>
        <v>#DIV/0!</v>
      </c>
    </row>
    <row r="32" spans="1:10" ht="15" customHeight="1" x14ac:dyDescent="0.2">
      <c r="A32" s="13" t="s">
        <v>220</v>
      </c>
      <c r="B32" s="32" t="s">
        <v>386</v>
      </c>
      <c r="C32" s="16">
        <v>613123</v>
      </c>
      <c r="D32" s="33"/>
      <c r="E32" s="182"/>
      <c r="F32" s="153">
        <f t="shared" si="2"/>
        <v>0</v>
      </c>
      <c r="G32" s="15">
        <v>634.85</v>
      </c>
      <c r="H32" s="59"/>
      <c r="I32" s="9" t="e">
        <f t="shared" si="0"/>
        <v>#DIV/0!</v>
      </c>
      <c r="J32" s="8" t="e">
        <f t="shared" si="1"/>
        <v>#DIV/0!</v>
      </c>
    </row>
    <row r="33" spans="1:10" ht="25.5" customHeight="1" x14ac:dyDescent="0.2">
      <c r="A33" s="13" t="s">
        <v>221</v>
      </c>
      <c r="B33" s="32" t="s">
        <v>140</v>
      </c>
      <c r="C33" s="16">
        <v>613124</v>
      </c>
      <c r="D33" s="33"/>
      <c r="E33" s="182"/>
      <c r="F33" s="153">
        <f t="shared" si="2"/>
        <v>0</v>
      </c>
      <c r="G33" s="15">
        <v>2093.41</v>
      </c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141</v>
      </c>
      <c r="C34" s="16">
        <v>613125</v>
      </c>
      <c r="D34" s="33"/>
      <c r="E34" s="182"/>
      <c r="F34" s="153">
        <f t="shared" si="2"/>
        <v>0</v>
      </c>
      <c r="G34" s="15">
        <v>1053.5</v>
      </c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3" t="s">
        <v>289</v>
      </c>
      <c r="B35" s="32" t="s">
        <v>142</v>
      </c>
      <c r="C35" s="16">
        <v>613126</v>
      </c>
      <c r="D35" s="33"/>
      <c r="E35" s="182"/>
      <c r="F35" s="153"/>
      <c r="G35" s="15">
        <v>59.25</v>
      </c>
      <c r="H35" s="59"/>
      <c r="I35" s="9"/>
      <c r="J35" s="8" t="e">
        <f t="shared" si="1"/>
        <v>#DIV/0!</v>
      </c>
    </row>
    <row r="36" spans="1:10" ht="15" customHeight="1" x14ac:dyDescent="0.2">
      <c r="A36" s="13" t="s">
        <v>308</v>
      </c>
      <c r="B36" s="32" t="s">
        <v>306</v>
      </c>
      <c r="C36" s="16">
        <v>613127</v>
      </c>
      <c r="D36" s="33"/>
      <c r="E36" s="182"/>
      <c r="F36" s="153">
        <f t="shared" si="2"/>
        <v>0</v>
      </c>
      <c r="G36" s="15">
        <v>113.8</v>
      </c>
      <c r="H36" s="59"/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49">
        <v>8</v>
      </c>
      <c r="B37" s="150" t="s">
        <v>29</v>
      </c>
      <c r="C37" s="149">
        <v>613200</v>
      </c>
      <c r="D37" s="33">
        <f>SUM(D38:D42)</f>
        <v>0</v>
      </c>
      <c r="E37" s="33">
        <f>SUM(E38:E42)</f>
        <v>0</v>
      </c>
      <c r="F37" s="33">
        <f t="shared" si="2"/>
        <v>0</v>
      </c>
      <c r="G37" s="65">
        <f>SUM(G38:G43)</f>
        <v>0</v>
      </c>
      <c r="H37" s="65">
        <f>SUM(H38:H43)</f>
        <v>0</v>
      </c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223</v>
      </c>
      <c r="B38" s="152" t="s">
        <v>143</v>
      </c>
      <c r="C38" s="17">
        <v>613211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25.5" customHeight="1" x14ac:dyDescent="0.2">
      <c r="A39" s="17" t="s">
        <v>224</v>
      </c>
      <c r="B39" s="152" t="s">
        <v>144</v>
      </c>
      <c r="C39" s="17">
        <v>613212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225</v>
      </c>
      <c r="B40" s="152" t="s">
        <v>145</v>
      </c>
      <c r="C40" s="17">
        <v>613213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226</v>
      </c>
      <c r="B41" s="152" t="s">
        <v>146</v>
      </c>
      <c r="C41" s="17">
        <v>613221</v>
      </c>
      <c r="D41" s="153"/>
      <c r="E41" s="153"/>
      <c r="F41" s="153">
        <f t="shared" si="2"/>
        <v>0</v>
      </c>
      <c r="G41" s="15"/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7" t="s">
        <v>227</v>
      </c>
      <c r="B42" s="152" t="s">
        <v>147</v>
      </c>
      <c r="C42" s="17">
        <v>613222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51">
        <v>9</v>
      </c>
      <c r="B43" s="150" t="s">
        <v>28</v>
      </c>
      <c r="C43" s="149">
        <v>613300</v>
      </c>
      <c r="D43" s="33">
        <f>SUM(D44)</f>
        <v>0</v>
      </c>
      <c r="E43" s="33"/>
      <c r="F43" s="33">
        <f t="shared" si="2"/>
        <v>0</v>
      </c>
      <c r="G43" s="15">
        <f>SUM(G44)</f>
        <v>0</v>
      </c>
      <c r="H43" s="15">
        <f>SUM(H44)</f>
        <v>0</v>
      </c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228</v>
      </c>
      <c r="B44" s="92" t="s">
        <v>268</v>
      </c>
      <c r="C44" s="16">
        <v>613311</v>
      </c>
      <c r="D44" s="153"/>
      <c r="E44" s="153"/>
      <c r="F44" s="153">
        <f t="shared" si="2"/>
        <v>0</v>
      </c>
      <c r="G44" s="15"/>
      <c r="H44" s="15"/>
      <c r="I44" s="9" t="e">
        <f t="shared" si="0"/>
        <v>#DIV/0!</v>
      </c>
      <c r="J44" s="8" t="e">
        <f t="shared" si="1"/>
        <v>#DIV/0!</v>
      </c>
    </row>
    <row r="45" spans="1:10" ht="15" customHeight="1" x14ac:dyDescent="0.2">
      <c r="A45" s="13" t="s">
        <v>270</v>
      </c>
      <c r="B45" s="92" t="s">
        <v>269</v>
      </c>
      <c r="C45" s="16">
        <v>613312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3" t="s">
        <v>271</v>
      </c>
      <c r="B46" s="92" t="s">
        <v>148</v>
      </c>
      <c r="C46" s="16">
        <v>613318</v>
      </c>
      <c r="D46" s="153"/>
      <c r="E46" s="153"/>
      <c r="F46" s="153"/>
      <c r="G46" s="15"/>
      <c r="H46" s="15"/>
      <c r="I46" s="9"/>
      <c r="J46" s="8"/>
    </row>
    <row r="47" spans="1:10" ht="15" customHeight="1" x14ac:dyDescent="0.2">
      <c r="A47" s="13" t="s">
        <v>272</v>
      </c>
      <c r="B47" s="92" t="s">
        <v>273</v>
      </c>
      <c r="C47" s="16">
        <v>613321</v>
      </c>
      <c r="D47" s="153"/>
      <c r="E47" s="153"/>
      <c r="F47" s="153"/>
      <c r="G47" s="15"/>
      <c r="H47" s="15"/>
      <c r="I47" s="9"/>
      <c r="J47" s="8"/>
    </row>
    <row r="48" spans="1:10" ht="15" customHeight="1" x14ac:dyDescent="0.2">
      <c r="A48" s="149">
        <v>10</v>
      </c>
      <c r="B48" s="150" t="s">
        <v>37</v>
      </c>
      <c r="C48" s="149">
        <v>613400</v>
      </c>
      <c r="D48" s="33">
        <f>SUM(D49:D52)</f>
        <v>0</v>
      </c>
      <c r="E48" s="33">
        <f>SUM(E49:E52)</f>
        <v>0</v>
      </c>
      <c r="F48" s="33">
        <f t="shared" ref="F48:F54" si="3">SUM(D48:E48)</f>
        <v>0</v>
      </c>
      <c r="G48" s="65">
        <f>SUM(G49:G52)</f>
        <v>0</v>
      </c>
      <c r="H48" s="65">
        <f>SUM(H49:H52)</f>
        <v>0</v>
      </c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229</v>
      </c>
      <c r="B49" s="92" t="s">
        <v>149</v>
      </c>
      <c r="C49" s="16">
        <v>613411</v>
      </c>
      <c r="D49" s="153"/>
      <c r="E49" s="33"/>
      <c r="F49" s="15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25.5" customHeight="1" x14ac:dyDescent="0.2">
      <c r="A50" s="17" t="s">
        <v>230</v>
      </c>
      <c r="B50" s="92" t="s">
        <v>150</v>
      </c>
      <c r="C50" s="16">
        <v>613416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231</v>
      </c>
      <c r="B51" s="92" t="s">
        <v>151</v>
      </c>
      <c r="C51" s="16">
        <v>613417</v>
      </c>
      <c r="D51" s="33"/>
      <c r="E51" s="153"/>
      <c r="F51" s="153">
        <f t="shared" si="3"/>
        <v>0</v>
      </c>
      <c r="G51" s="15"/>
      <c r="H51" s="15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7" t="s">
        <v>232</v>
      </c>
      <c r="B52" s="92" t="s">
        <v>152</v>
      </c>
      <c r="C52" s="16">
        <v>613418</v>
      </c>
      <c r="D52" s="33"/>
      <c r="E52" s="33"/>
      <c r="F52" s="3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51">
        <v>11</v>
      </c>
      <c r="B53" s="150" t="s">
        <v>74</v>
      </c>
      <c r="C53" s="149">
        <v>613500</v>
      </c>
      <c r="D53" s="33">
        <f>SUM(D54:D55)</f>
        <v>0</v>
      </c>
      <c r="E53" s="33"/>
      <c r="F53" s="33">
        <f t="shared" si="3"/>
        <v>0</v>
      </c>
      <c r="G53" s="65">
        <f>SUM(G54:G55)</f>
        <v>0</v>
      </c>
      <c r="H53" s="65">
        <f>SUM(H54:H55)</f>
        <v>0</v>
      </c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233</v>
      </c>
      <c r="B54" s="92" t="s">
        <v>153</v>
      </c>
      <c r="C54" s="16">
        <v>613512</v>
      </c>
      <c r="D54" s="153"/>
      <c r="E54" s="153"/>
      <c r="F54" s="153">
        <f t="shared" si="3"/>
        <v>0</v>
      </c>
      <c r="G54" s="15"/>
      <c r="H54" s="15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3" t="s">
        <v>234</v>
      </c>
      <c r="B55" s="92" t="s">
        <v>154</v>
      </c>
      <c r="C55" s="16">
        <v>613523</v>
      </c>
      <c r="D55" s="153"/>
      <c r="E55" s="153"/>
      <c r="F55" s="153"/>
      <c r="G55" s="15"/>
      <c r="H55" s="15"/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49">
        <v>12</v>
      </c>
      <c r="B56" s="150" t="s">
        <v>32</v>
      </c>
      <c r="C56" s="149">
        <v>613600</v>
      </c>
      <c r="D56" s="29">
        <f>SUM(D57:D58)</f>
        <v>0</v>
      </c>
      <c r="E56" s="29"/>
      <c r="F56" s="29">
        <f>SUM(D56:E56)</f>
        <v>0</v>
      </c>
      <c r="G56" s="33">
        <f>SUM(G57:G58)</f>
        <v>0</v>
      </c>
      <c r="H56" s="33">
        <f>SUM(H57:H58)</f>
        <v>0</v>
      </c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7" t="s">
        <v>235</v>
      </c>
      <c r="B57" s="92" t="s">
        <v>155</v>
      </c>
      <c r="C57" s="16">
        <v>613611</v>
      </c>
      <c r="D57" s="156"/>
      <c r="E57" s="156"/>
      <c r="F57" s="156">
        <f>SUM(D57:E57)</f>
        <v>0</v>
      </c>
      <c r="G57" s="153"/>
      <c r="H57" s="153"/>
      <c r="I57" s="9" t="e">
        <f t="shared" si="0"/>
        <v>#DIV/0!</v>
      </c>
      <c r="J57" s="8" t="e">
        <f t="shared" si="1"/>
        <v>#DIV/0!</v>
      </c>
    </row>
    <row r="58" spans="1:10" ht="25.5" customHeight="1" x14ac:dyDescent="0.2">
      <c r="A58" s="17" t="s">
        <v>236</v>
      </c>
      <c r="B58" s="92" t="s">
        <v>156</v>
      </c>
      <c r="C58" s="16">
        <v>613614</v>
      </c>
      <c r="D58" s="29"/>
      <c r="E58" s="29"/>
      <c r="F58" s="29"/>
      <c r="G58" s="33"/>
      <c r="H58" s="3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51">
        <v>13</v>
      </c>
      <c r="B59" s="150" t="s">
        <v>73</v>
      </c>
      <c r="C59" s="149">
        <v>613700</v>
      </c>
      <c r="D59" s="29">
        <f>SUM(D60:D62)</f>
        <v>0</v>
      </c>
      <c r="E59" s="29"/>
      <c r="F59" s="29">
        <f t="shared" ref="F59:F84" si="4">SUM(D59:E59)</f>
        <v>0</v>
      </c>
      <c r="G59" s="33">
        <f>SUM(G60:G62)</f>
        <v>0</v>
      </c>
      <c r="H59" s="33">
        <f>SUM(H60:H62)</f>
        <v>0</v>
      </c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237</v>
      </c>
      <c r="B60" s="92" t="s">
        <v>157</v>
      </c>
      <c r="C60" s="16">
        <v>613722</v>
      </c>
      <c r="D60" s="156"/>
      <c r="E60" s="156"/>
      <c r="F60" s="156">
        <f t="shared" si="4"/>
        <v>0</v>
      </c>
      <c r="G60" s="153"/>
      <c r="H60" s="15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3" t="s">
        <v>238</v>
      </c>
      <c r="B61" s="92" t="s">
        <v>158</v>
      </c>
      <c r="C61" s="16">
        <v>613723</v>
      </c>
      <c r="D61" s="29"/>
      <c r="E61" s="29"/>
      <c r="F61" s="29">
        <f t="shared" si="4"/>
        <v>0</v>
      </c>
      <c r="G61" s="33"/>
      <c r="H61" s="33"/>
      <c r="I61" s="9" t="e">
        <f t="shared" si="0"/>
        <v>#DIV/0!</v>
      </c>
      <c r="J61" s="8" t="e">
        <f t="shared" si="1"/>
        <v>#DIV/0!</v>
      </c>
    </row>
    <row r="62" spans="1:10" ht="25.5" customHeight="1" x14ac:dyDescent="0.2">
      <c r="A62" s="13" t="s">
        <v>239</v>
      </c>
      <c r="B62" s="92" t="s">
        <v>159</v>
      </c>
      <c r="C62" s="16">
        <v>613726</v>
      </c>
      <c r="D62" s="29"/>
      <c r="E62" s="29"/>
      <c r="F62" s="29">
        <f t="shared" si="4"/>
        <v>0</v>
      </c>
      <c r="G62" s="33"/>
      <c r="H62" s="33"/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49">
        <v>14</v>
      </c>
      <c r="B63" s="150" t="s">
        <v>72</v>
      </c>
      <c r="C63" s="149">
        <v>613800</v>
      </c>
      <c r="D63" s="29">
        <f>SUM(D64:D66)</f>
        <v>0</v>
      </c>
      <c r="E63" s="29"/>
      <c r="F63" s="29">
        <f t="shared" si="4"/>
        <v>0</v>
      </c>
      <c r="G63" s="65">
        <f>SUM(G64:G66)</f>
        <v>0</v>
      </c>
      <c r="H63" s="65">
        <f>SUM(H64:H66)</f>
        <v>0</v>
      </c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240</v>
      </c>
      <c r="B64" s="92" t="s">
        <v>160</v>
      </c>
      <c r="C64" s="16">
        <v>613813</v>
      </c>
      <c r="D64" s="15"/>
      <c r="E64" s="15"/>
      <c r="F64" s="15">
        <f t="shared" si="4"/>
        <v>0</v>
      </c>
      <c r="G64" s="153"/>
      <c r="H64" s="153"/>
      <c r="I64" s="9" t="e">
        <f t="shared" si="0"/>
        <v>#DIV/0!</v>
      </c>
      <c r="J64" s="8" t="e">
        <f t="shared" si="1"/>
        <v>#DIV/0!</v>
      </c>
    </row>
    <row r="65" spans="1:10" ht="25.5" customHeight="1" x14ac:dyDescent="0.2">
      <c r="A65" s="17" t="s">
        <v>241</v>
      </c>
      <c r="B65" s="92" t="s">
        <v>161</v>
      </c>
      <c r="C65" s="16">
        <v>613815</v>
      </c>
      <c r="D65" s="29"/>
      <c r="E65" s="29"/>
      <c r="F65" s="29">
        <f t="shared" si="4"/>
        <v>0</v>
      </c>
      <c r="G65" s="33"/>
      <c r="H65" s="33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7" t="s">
        <v>242</v>
      </c>
      <c r="B66" s="92" t="s">
        <v>162</v>
      </c>
      <c r="C66" s="16">
        <v>613821</v>
      </c>
      <c r="D66" s="29"/>
      <c r="E66" s="29"/>
      <c r="F66" s="29">
        <f t="shared" si="4"/>
        <v>0</v>
      </c>
      <c r="G66" s="33"/>
      <c r="H66" s="3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51">
        <v>15</v>
      </c>
      <c r="B67" s="148" t="s">
        <v>26</v>
      </c>
      <c r="C67" s="149">
        <v>613900</v>
      </c>
      <c r="D67" s="29">
        <f>SUM(D68:D84)</f>
        <v>0</v>
      </c>
      <c r="E67" s="29">
        <f>SUM(E68:E84)</f>
        <v>60876.49</v>
      </c>
      <c r="F67" s="29">
        <f t="shared" si="4"/>
        <v>60876.49</v>
      </c>
      <c r="G67" s="33">
        <f>SUM(G68:G84)</f>
        <v>2359.6400000000003</v>
      </c>
      <c r="H67" s="33">
        <f>SUM(H68:H84)</f>
        <v>0</v>
      </c>
      <c r="I67" s="9">
        <f t="shared" si="0"/>
        <v>3.8761104656329572E-2</v>
      </c>
      <c r="J67" s="8" t="e">
        <f t="shared" si="1"/>
        <v>#DIV/0!</v>
      </c>
    </row>
    <row r="68" spans="1:10" ht="15" customHeight="1" x14ac:dyDescent="0.2">
      <c r="A68" s="13" t="s">
        <v>243</v>
      </c>
      <c r="B68" s="32" t="s">
        <v>163</v>
      </c>
      <c r="C68" s="16">
        <v>613912</v>
      </c>
      <c r="D68" s="156"/>
      <c r="E68" s="156"/>
      <c r="F68" s="156">
        <f t="shared" si="4"/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244</v>
      </c>
      <c r="B69" s="32" t="s">
        <v>164</v>
      </c>
      <c r="C69" s="16">
        <v>613913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245</v>
      </c>
      <c r="B70" s="32" t="s">
        <v>165</v>
      </c>
      <c r="C70" s="16">
        <v>613914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246</v>
      </c>
      <c r="B71" s="32" t="s">
        <v>166</v>
      </c>
      <c r="C71" s="16">
        <v>613915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5" customHeight="1" x14ac:dyDescent="0.2">
      <c r="A72" s="13" t="s">
        <v>247</v>
      </c>
      <c r="B72" s="32" t="s">
        <v>167</v>
      </c>
      <c r="C72" s="16">
        <v>613919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ht="18.75" customHeight="1" x14ac:dyDescent="0.2">
      <c r="A73" s="13" t="s">
        <v>248</v>
      </c>
      <c r="B73" s="32" t="s">
        <v>168</v>
      </c>
      <c r="C73" s="16">
        <v>613921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ht="11.25" customHeight="1" x14ac:dyDescent="0.2">
      <c r="A74" s="13" t="s">
        <v>249</v>
      </c>
      <c r="B74" s="32" t="s">
        <v>169</v>
      </c>
      <c r="C74" s="16">
        <v>613939</v>
      </c>
      <c r="D74" s="29"/>
      <c r="E74" s="156">
        <v>60876.49</v>
      </c>
      <c r="F74" s="156">
        <f t="shared" si="4"/>
        <v>60876.49</v>
      </c>
      <c r="G74" s="33"/>
      <c r="H74" s="33"/>
      <c r="I74" s="9">
        <f t="shared" si="0"/>
        <v>0</v>
      </c>
      <c r="J74" s="8" t="e">
        <f t="shared" si="1"/>
        <v>#DIV/0!</v>
      </c>
    </row>
    <row r="75" spans="1:10" x14ac:dyDescent="0.2">
      <c r="A75" s="13" t="s">
        <v>250</v>
      </c>
      <c r="B75" s="32" t="s">
        <v>170</v>
      </c>
      <c r="C75" s="16">
        <v>613955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x14ac:dyDescent="0.2">
      <c r="A76" s="13" t="s">
        <v>251</v>
      </c>
      <c r="B76" s="32" t="s">
        <v>171</v>
      </c>
      <c r="C76" s="16">
        <v>613956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24" x14ac:dyDescent="0.2">
      <c r="A77" s="13" t="s">
        <v>252</v>
      </c>
      <c r="B77" s="32" t="s">
        <v>172</v>
      </c>
      <c r="C77" s="16">
        <v>613957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2.75" customHeight="1" x14ac:dyDescent="0.2">
      <c r="A78" s="13" t="s">
        <v>253</v>
      </c>
      <c r="B78" s="32" t="s">
        <v>173</v>
      </c>
      <c r="C78" s="16">
        <v>613958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10.5" customHeight="1" x14ac:dyDescent="0.2">
      <c r="A79" s="13" t="s">
        <v>254</v>
      </c>
      <c r="B79" s="32" t="s">
        <v>174</v>
      </c>
      <c r="C79" s="16">
        <v>613971</v>
      </c>
      <c r="D79" s="29"/>
      <c r="E79" s="29"/>
      <c r="F79" s="156">
        <f t="shared" si="4"/>
        <v>0</v>
      </c>
      <c r="G79" s="33">
        <v>2000</v>
      </c>
      <c r="H79" s="33"/>
      <c r="I79" s="9" t="e">
        <f t="shared" si="0"/>
        <v>#DIV/0!</v>
      </c>
      <c r="J79" s="8" t="e">
        <f t="shared" si="1"/>
        <v>#DIV/0!</v>
      </c>
    </row>
    <row r="80" spans="1:10" ht="10.5" customHeight="1" x14ac:dyDescent="0.2">
      <c r="A80" s="13" t="s">
        <v>255</v>
      </c>
      <c r="B80" s="32" t="s">
        <v>503</v>
      </c>
      <c r="C80" s="16">
        <v>613981</v>
      </c>
      <c r="D80" s="29"/>
      <c r="E80" s="29"/>
      <c r="F80" s="156"/>
      <c r="G80" s="33">
        <v>172.35</v>
      </c>
      <c r="H80" s="33"/>
      <c r="I80" s="9"/>
      <c r="J80" s="8"/>
    </row>
    <row r="81" spans="1:10" ht="36" x14ac:dyDescent="0.2">
      <c r="A81" s="13" t="s">
        <v>255</v>
      </c>
      <c r="B81" s="32" t="s">
        <v>175</v>
      </c>
      <c r="C81" s="16">
        <v>613984</v>
      </c>
      <c r="D81" s="29"/>
      <c r="E81" s="29"/>
      <c r="F81" s="156">
        <f t="shared" si="4"/>
        <v>0</v>
      </c>
      <c r="G81" s="33">
        <v>7.76</v>
      </c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256</v>
      </c>
      <c r="B82" s="32" t="s">
        <v>176</v>
      </c>
      <c r="C82" s="16">
        <v>613985</v>
      </c>
      <c r="D82" s="29"/>
      <c r="E82" s="29"/>
      <c r="F82" s="156">
        <f t="shared" si="4"/>
        <v>0</v>
      </c>
      <c r="G82" s="33">
        <v>179.53</v>
      </c>
      <c r="H82" s="33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257</v>
      </c>
      <c r="B83" s="32" t="s">
        <v>177</v>
      </c>
      <c r="C83" s="16">
        <v>613991</v>
      </c>
      <c r="D83" s="29"/>
      <c r="E83" s="29"/>
      <c r="F83" s="156">
        <f t="shared" si="4"/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x14ac:dyDescent="0.2">
      <c r="A84" s="13" t="s">
        <v>258</v>
      </c>
      <c r="B84" s="32" t="s">
        <v>178</v>
      </c>
      <c r="C84" s="16"/>
      <c r="D84" s="29"/>
      <c r="E84" s="29"/>
      <c r="F84" s="156">
        <f t="shared" si="4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ht="24" x14ac:dyDescent="0.2">
      <c r="A85" s="149">
        <v>16</v>
      </c>
      <c r="B85" s="31" t="s">
        <v>4</v>
      </c>
      <c r="C85" s="30">
        <v>614000</v>
      </c>
      <c r="D85" s="29">
        <f>SUM(D86:D87)</f>
        <v>0</v>
      </c>
      <c r="E85" s="29">
        <f>SUM(E86+E88+E90)</f>
        <v>0</v>
      </c>
      <c r="F85" s="29">
        <f>SUM(F86+F88+F90)</f>
        <v>0</v>
      </c>
      <c r="G85" s="65">
        <f>SUM(G86:G94)</f>
        <v>0</v>
      </c>
      <c r="H85" s="65">
        <f>SUM(H86:H94)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17</v>
      </c>
      <c r="B86" s="25" t="s">
        <v>30</v>
      </c>
      <c r="C86" s="16">
        <v>614100</v>
      </c>
      <c r="D86" s="156"/>
      <c r="E86" s="156"/>
      <c r="F86" s="156">
        <f t="shared" ref="F86:F94" si="5"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18</v>
      </c>
      <c r="B87" s="25" t="s">
        <v>33</v>
      </c>
      <c r="C87" s="16">
        <v>614200</v>
      </c>
      <c r="D87" s="29"/>
      <c r="E87" s="29"/>
      <c r="F87" s="29">
        <f t="shared" si="5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51">
        <v>19</v>
      </c>
      <c r="B88" s="155" t="s">
        <v>34</v>
      </c>
      <c r="C88" s="67">
        <v>614300</v>
      </c>
      <c r="D88" s="29">
        <f>SUM(D89:D89)</f>
        <v>0</v>
      </c>
      <c r="E88" s="29">
        <f>SUM(E89:E89)</f>
        <v>0</v>
      </c>
      <c r="F88" s="29">
        <f t="shared" si="5"/>
        <v>0</v>
      </c>
      <c r="G88" s="33">
        <f>G89</f>
        <v>0</v>
      </c>
      <c r="H88" s="33">
        <f>H89</f>
        <v>0</v>
      </c>
      <c r="I88" s="9" t="e">
        <f t="shared" si="0"/>
        <v>#DIV/0!</v>
      </c>
      <c r="J88" s="8" t="e">
        <f t="shared" si="1"/>
        <v>#DIV/0!</v>
      </c>
    </row>
    <row r="89" spans="1:10" x14ac:dyDescent="0.2">
      <c r="A89" s="13"/>
      <c r="B89" s="162" t="s">
        <v>34</v>
      </c>
      <c r="C89" s="16">
        <v>614300</v>
      </c>
      <c r="D89" s="29">
        <v>0</v>
      </c>
      <c r="E89" s="156"/>
      <c r="F89" s="156">
        <f>SUM(E89)</f>
        <v>0</v>
      </c>
      <c r="G89" s="153"/>
      <c r="H89" s="15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20</v>
      </c>
      <c r="B90" s="148" t="s">
        <v>71</v>
      </c>
      <c r="C90" s="149">
        <v>614400</v>
      </c>
      <c r="D90" s="29"/>
      <c r="E90" s="65"/>
      <c r="F90" s="65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4" si="6">SUM(G95/H95)</f>
        <v>#DIV/0!</v>
      </c>
    </row>
    <row r="96" spans="1:10" x14ac:dyDescent="0.2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7">SUM(D96:E96)</f>
        <v>0</v>
      </c>
      <c r="G96" s="29">
        <f>SUM(G97:G99)</f>
        <v>0</v>
      </c>
      <c r="H96" s="29">
        <f>SUM(H97:H99)</f>
        <v>0</v>
      </c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7"/>
        <v>0</v>
      </c>
      <c r="G97" s="33"/>
      <c r="H97" s="33"/>
      <c r="I97" s="9" t="e">
        <f t="shared" si="0"/>
        <v>#DIV/0!</v>
      </c>
      <c r="J97" s="8" t="e">
        <f t="shared" si="6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7"/>
        <v>0</v>
      </c>
      <c r="G98" s="33"/>
      <c r="H98" s="33"/>
      <c r="I98" s="9" t="e">
        <f t="shared" si="0"/>
        <v>#DIV/0!</v>
      </c>
      <c r="J98" s="8" t="e">
        <f t="shared" si="6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7"/>
        <v>0</v>
      </c>
      <c r="G99" s="33"/>
      <c r="H99" s="33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SUM(D101+D109)</f>
        <v>0</v>
      </c>
      <c r="E100" s="36">
        <f>SUM(E101+E109+E104)</f>
        <v>0</v>
      </c>
      <c r="F100" s="36">
        <f t="shared" ref="F100" si="8">SUM(F101+F109)</f>
        <v>0</v>
      </c>
      <c r="G100" s="36">
        <f>SUM(G101+G109)</f>
        <v>0</v>
      </c>
      <c r="H100" s="36">
        <f>SUM(H101+H109)</f>
        <v>0</v>
      </c>
      <c r="I100" s="20" t="e">
        <f t="shared" si="0"/>
        <v>#DIV/0!</v>
      </c>
      <c r="J100" s="19" t="e">
        <f t="shared" si="6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SUM(D102:D108)</f>
        <v>0</v>
      </c>
      <c r="E101" s="29"/>
      <c r="F101" s="29">
        <f t="shared" si="7"/>
        <v>0</v>
      </c>
      <c r="G101" s="29">
        <f>SUM(G102:G108)</f>
        <v>0</v>
      </c>
      <c r="H101" s="29">
        <f>SUM(H102:H108)</f>
        <v>0</v>
      </c>
      <c r="I101" s="9" t="e">
        <f t="shared" si="0"/>
        <v>#DIV/0!</v>
      </c>
      <c r="J101" s="8" t="e">
        <f t="shared" si="6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7"/>
        <v>0</v>
      </c>
      <c r="G102" s="33"/>
      <c r="H102" s="33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7"/>
        <v>0</v>
      </c>
      <c r="G103" s="33"/>
      <c r="H103" s="33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0</v>
      </c>
      <c r="F104" s="29">
        <f t="shared" si="7"/>
        <v>0</v>
      </c>
      <c r="G104" s="33"/>
      <c r="H104" s="33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 t="s">
        <v>264</v>
      </c>
      <c r="B105" s="32" t="s">
        <v>287</v>
      </c>
      <c r="C105" s="16">
        <v>821311</v>
      </c>
      <c r="D105" s="29"/>
      <c r="E105" s="156"/>
      <c r="F105" s="156">
        <f t="shared" si="7"/>
        <v>0</v>
      </c>
      <c r="G105" s="33"/>
      <c r="H105" s="33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7"/>
        <v>0</v>
      </c>
      <c r="G106" s="33"/>
      <c r="H106" s="33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7"/>
        <v>0</v>
      </c>
      <c r="G107" s="33"/>
      <c r="H107" s="33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7"/>
        <v>0</v>
      </c>
      <c r="G108" s="33"/>
      <c r="H108" s="33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7"/>
        <v>0</v>
      </c>
      <c r="G109" s="29">
        <f>SUM(G110:G112)</f>
        <v>0</v>
      </c>
      <c r="H109" s="29">
        <f>SUM(H110:H112)</f>
        <v>0</v>
      </c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7"/>
        <v>0</v>
      </c>
      <c r="G110" s="33"/>
      <c r="H110" s="33"/>
      <c r="I110" s="9" t="e">
        <f t="shared" si="0"/>
        <v>#DIV/0!</v>
      </c>
      <c r="J110" s="8" t="e">
        <f t="shared" si="6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7"/>
        <v>0</v>
      </c>
      <c r="G111" s="33"/>
      <c r="H111" s="33"/>
      <c r="I111" s="9" t="e">
        <f t="shared" si="0"/>
        <v>#DIV/0!</v>
      </c>
      <c r="J111" s="8" t="e">
        <f t="shared" si="6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7"/>
        <v>0</v>
      </c>
      <c r="G112" s="15"/>
      <c r="H112" s="15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7"/>
        <v>0</v>
      </c>
      <c r="G113" s="21">
        <f>SUM(G114:G120)</f>
        <v>0</v>
      </c>
      <c r="H113" s="21">
        <f>SUM(H114:H120)</f>
        <v>0</v>
      </c>
      <c r="I113" s="20" t="e">
        <f t="shared" si="0"/>
        <v>#DIV/0!</v>
      </c>
      <c r="J113" s="19" t="e">
        <f t="shared" si="6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7"/>
        <v>0</v>
      </c>
      <c r="G114" s="15"/>
      <c r="H114" s="15"/>
      <c r="I114" s="9" t="e">
        <f t="shared" si="0"/>
        <v>#DIV/0!</v>
      </c>
      <c r="J114" s="8" t="e">
        <f t="shared" si="6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7"/>
        <v>0</v>
      </c>
      <c r="G115" s="15"/>
      <c r="H115" s="15"/>
      <c r="I115" s="9" t="e">
        <f t="shared" si="0"/>
        <v>#DIV/0!</v>
      </c>
      <c r="J115" s="8" t="e">
        <f t="shared" si="6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7"/>
        <v>0</v>
      </c>
      <c r="G116" s="15"/>
      <c r="H116" s="15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7"/>
        <v>0</v>
      </c>
      <c r="G117" s="15"/>
      <c r="H117" s="15"/>
      <c r="I117" s="9" t="e">
        <f t="shared" ref="I117:I125" si="9">SUM(G117/F117)</f>
        <v>#DIV/0!</v>
      </c>
      <c r="J117" s="8" t="e">
        <f t="shared" si="6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7"/>
        <v>0</v>
      </c>
      <c r="G118" s="15"/>
      <c r="H118" s="15"/>
      <c r="I118" s="9" t="e">
        <f t="shared" si="9"/>
        <v>#DIV/0!</v>
      </c>
      <c r="J118" s="8" t="e">
        <f t="shared" si="6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7"/>
        <v>0</v>
      </c>
      <c r="G119" s="15"/>
      <c r="H119" s="15"/>
      <c r="I119" s="9" t="e">
        <f t="shared" si="9"/>
        <v>#DIV/0!</v>
      </c>
      <c r="J119" s="8" t="e">
        <f t="shared" si="6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7"/>
        <v>0</v>
      </c>
      <c r="G120" s="15"/>
      <c r="H120" s="15"/>
      <c r="I120" s="9" t="e">
        <f t="shared" si="9"/>
        <v>#DIV/0!</v>
      </c>
      <c r="J120" s="8" t="e">
        <f t="shared" si="6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7"/>
        <v>0</v>
      </c>
      <c r="G121" s="21">
        <f>SUM(G122:G124)</f>
        <v>0</v>
      </c>
      <c r="H121" s="21">
        <f>SUM(H122:H124)</f>
        <v>0</v>
      </c>
      <c r="I121" s="20" t="e">
        <f t="shared" si="9"/>
        <v>#DIV/0!</v>
      </c>
      <c r="J121" s="19" t="e">
        <f t="shared" si="6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7"/>
        <v>0</v>
      </c>
      <c r="G122" s="15"/>
      <c r="H122" s="15"/>
      <c r="I122" s="9" t="e">
        <f t="shared" si="9"/>
        <v>#DIV/0!</v>
      </c>
      <c r="J122" s="8" t="e">
        <f t="shared" si="6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7"/>
        <v>0</v>
      </c>
      <c r="G123" s="15"/>
      <c r="H123" s="15"/>
      <c r="I123" s="9" t="e">
        <f t="shared" si="9"/>
        <v>#DIV/0!</v>
      </c>
      <c r="J123" s="8" t="e">
        <f t="shared" si="6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7"/>
        <v>0</v>
      </c>
      <c r="G124" s="15"/>
      <c r="H124" s="15"/>
      <c r="I124" s="9" t="e">
        <f t="shared" si="9"/>
        <v>#DIV/0!</v>
      </c>
      <c r="J124" s="8" t="e">
        <f t="shared" si="6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7"/>
        <v>0</v>
      </c>
      <c r="G125" s="10"/>
      <c r="H125" s="10"/>
      <c r="I125" s="20" t="e">
        <f t="shared" si="9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120775.14</v>
      </c>
      <c r="F126" s="36">
        <f>SUM(F17+F125)</f>
        <v>120775.14</v>
      </c>
      <c r="G126" s="36">
        <f>SUM(G17+G125)</f>
        <v>11880.5</v>
      </c>
      <c r="H126" s="36">
        <f>SUM(H17+H125)</f>
        <v>0</v>
      </c>
      <c r="I126" s="20">
        <f>SUM(G126/F126)</f>
        <v>9.8368753702127776E-2</v>
      </c>
      <c r="J126" s="19" t="e">
        <f>SUM(G126/H126)</f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E74" sqref="E7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116"/>
      <c r="J1" s="116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 x14ac:dyDescent="0.25">
      <c r="A3" s="119"/>
      <c r="B3" s="112" t="s">
        <v>408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34" t="s">
        <v>409</v>
      </c>
      <c r="I6" s="145"/>
      <c r="J6" s="201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 x14ac:dyDescent="0.25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10486.869999999999</v>
      </c>
      <c r="F17" s="36">
        <f>SUM(D17:E17)</f>
        <v>10486.869999999999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10486.869999999999</v>
      </c>
      <c r="F18" s="36">
        <f>SUM(D18:E18)</f>
        <v>10486.869999999999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 t="shared" ref="E24:H24" si="3">SUM(E25+E35+E41+E46+E51+E54+E57+E61+E65)</f>
        <v>10486.869999999999</v>
      </c>
      <c r="F24" s="66">
        <f t="shared" si="3"/>
        <v>10486.869999999999</v>
      </c>
      <c r="G24" s="66">
        <f t="shared" si="3"/>
        <v>0</v>
      </c>
      <c r="H24" s="66">
        <f t="shared" si="3"/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4000</v>
      </c>
      <c r="F25" s="33">
        <f t="shared" si="2"/>
        <v>4000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4000</v>
      </c>
      <c r="F26" s="153">
        <f t="shared" si="2"/>
        <v>4000</v>
      </c>
      <c r="G26" s="59"/>
      <c r="H26" s="59"/>
      <c r="I26" s="9">
        <f t="shared" si="0"/>
        <v>0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59"/>
      <c r="I29" s="9" t="e">
        <f t="shared" si="0"/>
        <v>#DIV/0!</v>
      </c>
      <c r="J29" s="8" t="e">
        <f t="shared" si="1"/>
        <v>#DIV/0!</v>
      </c>
    </row>
    <row r="30" spans="1:10" ht="1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153"/>
      <c r="F31" s="153">
        <f t="shared" si="2"/>
        <v>0</v>
      </c>
      <c r="G31" s="59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59"/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4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4"/>
        <v>0</v>
      </c>
      <c r="G47" s="59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4"/>
        <v>0</v>
      </c>
      <c r="G48" s="59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4"/>
        <v>0</v>
      </c>
      <c r="G49" s="59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4"/>
        <v>0</v>
      </c>
      <c r="G50" s="59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4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4"/>
        <v>0</v>
      </c>
      <c r="G52" s="59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5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5"/>
        <v>0</v>
      </c>
      <c r="G58" s="159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5"/>
        <v>0</v>
      </c>
      <c r="G59" s="37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5"/>
        <v>0</v>
      </c>
      <c r="G60" s="37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5"/>
        <v>0</v>
      </c>
      <c r="G61" s="58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5"/>
        <v>0</v>
      </c>
      <c r="G62" s="159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5"/>
        <v>0</v>
      </c>
      <c r="G63" s="37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5"/>
        <v>0</v>
      </c>
      <c r="G64" s="37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6486.87</v>
      </c>
      <c r="F65" s="29">
        <f t="shared" si="5"/>
        <v>6486.87</v>
      </c>
      <c r="G65" s="37">
        <f>SUM(G66:G82)</f>
        <v>0</v>
      </c>
      <c r="H65" s="37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5"/>
        <v>0</v>
      </c>
      <c r="G66" s="159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5"/>
        <v>0</v>
      </c>
      <c r="G67" s="159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5"/>
        <v>0</v>
      </c>
      <c r="G68" s="159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5"/>
        <v>0</v>
      </c>
      <c r="G69" s="159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5"/>
        <v>0</v>
      </c>
      <c r="G70" s="159"/>
      <c r="H70" s="159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156"/>
      <c r="F71" s="156">
        <f t="shared" si="5"/>
        <v>0</v>
      </c>
      <c r="G71" s="159"/>
      <c r="H71" s="159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405</v>
      </c>
      <c r="C72" s="16">
        <v>613936</v>
      </c>
      <c r="D72" s="29"/>
      <c r="E72" s="156"/>
      <c r="F72" s="156">
        <f t="shared" si="5"/>
        <v>0</v>
      </c>
      <c r="G72" s="159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250</v>
      </c>
      <c r="B73" s="32" t="s">
        <v>169</v>
      </c>
      <c r="C73" s="16">
        <v>613939</v>
      </c>
      <c r="D73" s="29"/>
      <c r="E73" s="156">
        <v>6486.87</v>
      </c>
      <c r="F73" s="156">
        <f t="shared" si="5"/>
        <v>6486.87</v>
      </c>
      <c r="G73" s="159"/>
      <c r="H73" s="159"/>
      <c r="I73" s="9"/>
      <c r="J73" s="8"/>
    </row>
    <row r="74" spans="1:10" x14ac:dyDescent="0.2">
      <c r="A74" s="13" t="s">
        <v>251</v>
      </c>
      <c r="B74" s="32" t="s">
        <v>170</v>
      </c>
      <c r="C74" s="16">
        <v>613955</v>
      </c>
      <c r="D74" s="29"/>
      <c r="E74" s="29"/>
      <c r="F74" s="156">
        <f t="shared" si="5"/>
        <v>0</v>
      </c>
      <c r="G74" s="37"/>
      <c r="H74" s="37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7"/>
      <c r="H75" s="37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159"/>
      <c r="H76" s="159"/>
      <c r="I76" s="9" t="e">
        <f t="shared" si="0"/>
        <v>#DIV/0!</v>
      </c>
      <c r="J76" s="8" t="e">
        <f t="shared" si="1"/>
        <v>#DIV/0!</v>
      </c>
    </row>
    <row r="77" spans="1:10" ht="11.2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5"/>
        <v>0</v>
      </c>
      <c r="G77" s="159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255</v>
      </c>
      <c r="B78" s="32" t="s">
        <v>174</v>
      </c>
      <c r="C78" s="16">
        <v>613981</v>
      </c>
      <c r="D78" s="29"/>
      <c r="E78" s="29"/>
      <c r="F78" s="156">
        <f t="shared" si="5"/>
        <v>0</v>
      </c>
      <c r="G78" s="159"/>
      <c r="H78" s="159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5"/>
        <v>0</v>
      </c>
      <c r="G79" s="159"/>
      <c r="H79" s="159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5"/>
        <v>0</v>
      </c>
      <c r="G80" s="159"/>
      <c r="H80" s="159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5"/>
        <v>0</v>
      </c>
      <c r="G81" s="159"/>
      <c r="H81" s="159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5"/>
        <v>0</v>
      </c>
      <c r="G82" s="159"/>
      <c r="H82" s="159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>
        <f>SUM(G84:G92)</f>
        <v>0</v>
      </c>
      <c r="H83" s="5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6">SUM(D84:E84)</f>
        <v>0</v>
      </c>
      <c r="G84" s="37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6"/>
        <v>0</v>
      </c>
      <c r="G85" s="37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6"/>
        <v>0</v>
      </c>
      <c r="G86" s="37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7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6"/>
        <v>0</v>
      </c>
      <c r="G88" s="37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6"/>
        <v>0</v>
      </c>
      <c r="G89" s="37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6"/>
        <v>0</v>
      </c>
      <c r="G90" s="37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6"/>
        <v>0</v>
      </c>
      <c r="G91" s="37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6"/>
        <v>0</v>
      </c>
      <c r="G92" s="37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7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8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7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8"/>
        <v>0</v>
      </c>
      <c r="G95" s="37"/>
      <c r="H95" s="37"/>
      <c r="I95" s="9" t="e">
        <f t="shared" si="0"/>
        <v>#DIV/0!</v>
      </c>
      <c r="J95" s="8" t="e">
        <f t="shared" si="7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8"/>
        <v>0</v>
      </c>
      <c r="G96" s="37"/>
      <c r="H96" s="37"/>
      <c r="I96" s="9" t="e">
        <f t="shared" si="0"/>
        <v>#DIV/0!</v>
      </c>
      <c r="J96" s="8" t="e">
        <f t="shared" si="7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8"/>
        <v>0</v>
      </c>
      <c r="G97" s="37"/>
      <c r="H97" s="37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8"/>
        <v>0</v>
      </c>
      <c r="G98" s="35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7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8"/>
        <v>0</v>
      </c>
      <c r="G99" s="61">
        <f>SUM(G100:G106)</f>
        <v>0</v>
      </c>
      <c r="H99" s="61">
        <f>SUM(H100:H106)</f>
        <v>0</v>
      </c>
      <c r="I99" s="9" t="e">
        <f t="shared" si="0"/>
        <v>#DIV/0!</v>
      </c>
      <c r="J99" s="8" t="e">
        <f t="shared" si="7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8"/>
        <v>0</v>
      </c>
      <c r="G100" s="62"/>
      <c r="H100" s="62"/>
      <c r="I100" s="9" t="e">
        <f t="shared" si="0"/>
        <v>#DIV/0!</v>
      </c>
      <c r="J100" s="8" t="e">
        <f t="shared" si="7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8"/>
        <v>0</v>
      </c>
      <c r="G101" s="37"/>
      <c r="H101" s="37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8"/>
        <v>0</v>
      </c>
      <c r="G102" s="37"/>
      <c r="H102" s="37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8"/>
        <v>0</v>
      </c>
      <c r="G103" s="37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8"/>
        <v>0</v>
      </c>
      <c r="G104" s="37"/>
      <c r="H104" s="37"/>
      <c r="I104" s="9" t="e">
        <f t="shared" si="0"/>
        <v>#DIV/0!</v>
      </c>
      <c r="J104" s="8" t="e">
        <f t="shared" si="7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8"/>
        <v>0</v>
      </c>
      <c r="G105" s="37"/>
      <c r="H105" s="37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8"/>
        <v>0</v>
      </c>
      <c r="G106" s="37"/>
      <c r="H106" s="37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8"/>
        <v>0</v>
      </c>
      <c r="G107" s="61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8"/>
        <v>0</v>
      </c>
      <c r="G108" s="37"/>
      <c r="H108" s="37"/>
      <c r="I108" s="9" t="e">
        <f t="shared" si="0"/>
        <v>#DIV/0!</v>
      </c>
      <c r="J108" s="8" t="e">
        <f t="shared" si="7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8"/>
        <v>0</v>
      </c>
      <c r="G109" s="37"/>
      <c r="H109" s="37"/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8"/>
        <v>0</v>
      </c>
      <c r="G110" s="63"/>
      <c r="H110" s="6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8"/>
        <v>0</v>
      </c>
      <c r="G111" s="64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7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8"/>
        <v>0</v>
      </c>
      <c r="G112" s="63"/>
      <c r="H112" s="63"/>
      <c r="I112" s="9" t="e">
        <f t="shared" si="0"/>
        <v>#DIV/0!</v>
      </c>
      <c r="J112" s="8" t="e">
        <f t="shared" si="7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8"/>
        <v>0</v>
      </c>
      <c r="G113" s="63"/>
      <c r="H113" s="63"/>
      <c r="I113" s="9" t="e">
        <f t="shared" si="0"/>
        <v>#DIV/0!</v>
      </c>
      <c r="J113" s="8" t="e">
        <f t="shared" si="7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8"/>
        <v>0</v>
      </c>
      <c r="G114" s="63"/>
      <c r="H114" s="63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8"/>
        <v>0</v>
      </c>
      <c r="G115" s="63"/>
      <c r="H115" s="63"/>
      <c r="I115" s="9" t="e">
        <f t="shared" ref="I115:I123" si="9">SUM(G115/F115)</f>
        <v>#DIV/0!</v>
      </c>
      <c r="J115" s="8" t="e">
        <f t="shared" si="7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8"/>
        <v>0</v>
      </c>
      <c r="G116" s="63"/>
      <c r="H116" s="63"/>
      <c r="I116" s="9" t="e">
        <f t="shared" si="9"/>
        <v>#DIV/0!</v>
      </c>
      <c r="J116" s="8" t="e">
        <f t="shared" si="7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8"/>
        <v>0</v>
      </c>
      <c r="G117" s="63"/>
      <c r="H117" s="63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8"/>
        <v>0</v>
      </c>
      <c r="G118" s="63"/>
      <c r="H118" s="63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8"/>
        <v>0</v>
      </c>
      <c r="G119" s="64">
        <f>SUM(G120:G122)</f>
        <v>0</v>
      </c>
      <c r="H119" s="64">
        <f>SUM(H120:H122)</f>
        <v>0</v>
      </c>
      <c r="I119" s="20" t="e">
        <f t="shared" si="9"/>
        <v>#DIV/0!</v>
      </c>
      <c r="J119" s="19" t="e">
        <f t="shared" si="7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8"/>
        <v>0</v>
      </c>
      <c r="G120" s="63"/>
      <c r="H120" s="63"/>
      <c r="I120" s="9" t="e">
        <f t="shared" si="9"/>
        <v>#DIV/0!</v>
      </c>
      <c r="J120" s="8" t="e">
        <f t="shared" si="7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8"/>
        <v>0</v>
      </c>
      <c r="G121" s="63"/>
      <c r="H121" s="63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8"/>
        <v>0</v>
      </c>
      <c r="G122" s="63"/>
      <c r="H122" s="63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8"/>
        <v>0</v>
      </c>
      <c r="G123" s="10"/>
      <c r="H123" s="10"/>
      <c r="I123" s="20" t="e">
        <f t="shared" si="9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10486.869999999999</v>
      </c>
      <c r="F124" s="36">
        <f>SUM(F17+F123)</f>
        <v>10486.869999999999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view="pageBreakPreview" zoomScaleNormal="100" zoomScaleSheetLayoutView="100" workbookViewId="0">
      <selection activeCell="K91" sqref="K91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202" t="s">
        <v>39</v>
      </c>
      <c r="B1" s="203"/>
      <c r="C1" s="204"/>
      <c r="D1" s="205"/>
      <c r="E1" s="205"/>
      <c r="F1" s="206"/>
      <c r="G1" s="207" t="s">
        <v>79</v>
      </c>
      <c r="H1" s="205"/>
      <c r="I1" s="205"/>
      <c r="J1" s="205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116"/>
      <c r="J2" s="116"/>
    </row>
    <row r="3" spans="1:11" ht="15" customHeight="1" x14ac:dyDescent="0.25">
      <c r="A3" s="119"/>
      <c r="B3" s="112" t="s">
        <v>448</v>
      </c>
      <c r="C3" s="115"/>
      <c r="D3" s="117"/>
      <c r="E3" s="117"/>
      <c r="F3" s="123"/>
      <c r="G3" s="124"/>
      <c r="H3" s="125"/>
      <c r="I3" s="145"/>
      <c r="J3" s="201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145"/>
      <c r="J4" s="201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145"/>
      <c r="J5" s="201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433</v>
      </c>
      <c r="I6" s="145"/>
      <c r="J6" s="201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146"/>
      <c r="J7" s="146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146"/>
      <c r="J8" s="146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146"/>
      <c r="J9" s="146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147"/>
      <c r="J10" s="146"/>
    </row>
    <row r="11" spans="1:11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147"/>
      <c r="J11" s="146"/>
    </row>
    <row r="12" spans="1:11" s="54" customFormat="1" ht="15" customHeight="1" x14ac:dyDescent="0.25">
      <c r="A12" s="237" t="s">
        <v>82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SUM(D18+D96+D113)</f>
        <v>0</v>
      </c>
      <c r="E17" s="36">
        <f>SUM(E18+E96+E113)</f>
        <v>77339.320000000007</v>
      </c>
      <c r="F17" s="36">
        <f>SUM(D17:E17)</f>
        <v>77339.320000000007</v>
      </c>
      <c r="G17" s="57">
        <f>SUM(G18+G96+G113)</f>
        <v>69967.09</v>
      </c>
      <c r="H17" s="57">
        <f>SUM(H18+H96+H113)</f>
        <v>0</v>
      </c>
      <c r="I17" s="20">
        <f t="shared" ref="I17:I117" si="0">SUM(G17/F17)</f>
        <v>0.90467681898418539</v>
      </c>
      <c r="J17" s="19" t="e">
        <f t="shared" ref="J17:J95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SUM(D19+D24+D84+D92)</f>
        <v>0</v>
      </c>
      <c r="E18" s="36">
        <f>SUM(E19+E24+E84+E92)</f>
        <v>77339.320000000007</v>
      </c>
      <c r="F18" s="36">
        <f>SUM(D18:E18)</f>
        <v>77339.320000000007</v>
      </c>
      <c r="G18" s="57">
        <f>SUM(G19+G24+G84+G92)</f>
        <v>69967.09</v>
      </c>
      <c r="H18" s="39">
        <f>SUM(H19+H24+H84+H92)</f>
        <v>0</v>
      </c>
      <c r="I18" s="20">
        <f>SUM(G18/F18)</f>
        <v>0.90467681898418539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4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SUM(D25+D37+D43+D48+D53+D56+D59+D63+D67)</f>
        <v>0</v>
      </c>
      <c r="E24" s="66">
        <f>SUM(E25+E37+E43+E48+E53+E56+E59+E63+E67)</f>
        <v>12246.32</v>
      </c>
      <c r="F24" s="66">
        <f t="shared" si="2"/>
        <v>12246.32</v>
      </c>
      <c r="G24" s="60">
        <f>SUM(G25+G37+G43+G48+G53+G56+G59+G63+G67)</f>
        <v>5140.8899999999994</v>
      </c>
      <c r="H24" s="60">
        <f>SUM(H25+H37+H43+H48+H53+H56+H59+H63+H67)</f>
        <v>0</v>
      </c>
      <c r="I24" s="9">
        <f t="shared" si="0"/>
        <v>0.41979059831851523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SUM(D26:D35)</f>
        <v>0</v>
      </c>
      <c r="E25" s="33">
        <f>SUM(E26:E35)</f>
        <v>7000</v>
      </c>
      <c r="F25" s="33">
        <f t="shared" si="2"/>
        <v>7000</v>
      </c>
      <c r="G25" s="59">
        <f>SUM(G26:G36)</f>
        <v>5140.8899999999994</v>
      </c>
      <c r="H25" s="59">
        <f>SUM(H26:H35)</f>
        <v>0</v>
      </c>
      <c r="I25" s="9">
        <f t="shared" si="0"/>
        <v>0.73441285714285709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7000</v>
      </c>
      <c r="F26" s="153">
        <f t="shared" si="2"/>
        <v>7000</v>
      </c>
      <c r="G26" s="59"/>
      <c r="H26" s="26"/>
      <c r="I26" s="9">
        <f t="shared" si="0"/>
        <v>0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18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>
        <v>18</v>
      </c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222"/>
      <c r="F31" s="153">
        <f t="shared" si="2"/>
        <v>0</v>
      </c>
      <c r="G31" s="59"/>
      <c r="H31" s="26"/>
      <c r="I31" s="9" t="e">
        <f t="shared" si="0"/>
        <v>#DIV/0!</v>
      </c>
      <c r="J31" s="8" t="e">
        <f>SUM(G31/H31)</f>
        <v>#DIV/0!</v>
      </c>
    </row>
    <row r="32" spans="1:10" ht="15" customHeight="1" x14ac:dyDescent="0.2">
      <c r="A32" s="13" t="s">
        <v>220</v>
      </c>
      <c r="B32" s="32" t="s">
        <v>505</v>
      </c>
      <c r="C32" s="16">
        <v>613123</v>
      </c>
      <c r="D32" s="33"/>
      <c r="E32" s="222"/>
      <c r="F32" s="153"/>
      <c r="G32" s="59">
        <v>1243.2</v>
      </c>
      <c r="H32" s="26"/>
      <c r="I32" s="9" t="e">
        <f t="shared" si="0"/>
        <v>#DIV/0!</v>
      </c>
      <c r="J32" s="8" t="e">
        <f>SUM(G32/H32)</f>
        <v>#DIV/0!</v>
      </c>
    </row>
    <row r="33" spans="1:10" ht="25.5" customHeight="1" x14ac:dyDescent="0.2">
      <c r="A33" s="13" t="s">
        <v>220</v>
      </c>
      <c r="B33" s="32" t="s">
        <v>140</v>
      </c>
      <c r="C33" s="16">
        <v>613124</v>
      </c>
      <c r="D33" s="33"/>
      <c r="E33" s="33"/>
      <c r="F33" s="153">
        <f t="shared" si="2"/>
        <v>0</v>
      </c>
      <c r="G33" s="59">
        <v>2357.34</v>
      </c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221</v>
      </c>
      <c r="B34" s="32" t="s">
        <v>141</v>
      </c>
      <c r="C34" s="16">
        <v>613125</v>
      </c>
      <c r="D34" s="33"/>
      <c r="E34" s="33"/>
      <c r="F34" s="153">
        <f t="shared" si="2"/>
        <v>0</v>
      </c>
      <c r="G34" s="59">
        <v>1050</v>
      </c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3" t="s">
        <v>222</v>
      </c>
      <c r="B35" s="32" t="s">
        <v>142</v>
      </c>
      <c r="C35" s="16">
        <v>613126</v>
      </c>
      <c r="D35" s="33"/>
      <c r="E35" s="33"/>
      <c r="F35" s="153">
        <f t="shared" si="2"/>
        <v>0</v>
      </c>
      <c r="G35" s="59">
        <v>91.15</v>
      </c>
      <c r="H35" s="26"/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3" t="s">
        <v>289</v>
      </c>
      <c r="B36" s="32" t="s">
        <v>306</v>
      </c>
      <c r="C36" s="16">
        <v>613127</v>
      </c>
      <c r="D36" s="33"/>
      <c r="E36" s="33"/>
      <c r="F36" s="153"/>
      <c r="G36" s="59">
        <v>381.2</v>
      </c>
      <c r="H36" s="91"/>
      <c r="I36" s="9"/>
      <c r="J36" s="8" t="e">
        <f t="shared" si="1"/>
        <v>#DIV/0!</v>
      </c>
    </row>
    <row r="37" spans="1:10" ht="15" customHeight="1" x14ac:dyDescent="0.2">
      <c r="A37" s="149">
        <v>8</v>
      </c>
      <c r="B37" s="150" t="s">
        <v>29</v>
      </c>
      <c r="C37" s="149">
        <v>613200</v>
      </c>
      <c r="D37" s="33">
        <f>SUM(D38:D42)</f>
        <v>0</v>
      </c>
      <c r="E37" s="33">
        <f>SUM(E38:E42)</f>
        <v>0</v>
      </c>
      <c r="F37" s="33">
        <f t="shared" si="2"/>
        <v>0</v>
      </c>
      <c r="G37" s="58">
        <f>SUM(G38:G43)</f>
        <v>0</v>
      </c>
      <c r="H37" s="58">
        <f>SUM(H38:H43)</f>
        <v>0</v>
      </c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223</v>
      </c>
      <c r="B38" s="152" t="s">
        <v>143</v>
      </c>
      <c r="C38" s="17">
        <v>613211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4.25" customHeight="1" x14ac:dyDescent="0.2">
      <c r="A39" s="17" t="s">
        <v>224</v>
      </c>
      <c r="B39" s="152" t="s">
        <v>144</v>
      </c>
      <c r="C39" s="17">
        <v>613212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225</v>
      </c>
      <c r="B40" s="152" t="s">
        <v>145</v>
      </c>
      <c r="C40" s="17">
        <v>613213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226</v>
      </c>
      <c r="B41" s="152" t="s">
        <v>146</v>
      </c>
      <c r="C41" s="17">
        <v>613221</v>
      </c>
      <c r="D41" s="153"/>
      <c r="E41" s="153"/>
      <c r="F41" s="153">
        <f t="shared" si="2"/>
        <v>0</v>
      </c>
      <c r="G41" s="59"/>
      <c r="H41" s="154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7" t="s">
        <v>227</v>
      </c>
      <c r="B42" s="152" t="s">
        <v>147</v>
      </c>
      <c r="C42" s="17">
        <v>613222</v>
      </c>
      <c r="D42" s="153"/>
      <c r="E42" s="153"/>
      <c r="F42" s="153">
        <f t="shared" si="2"/>
        <v>0</v>
      </c>
      <c r="G42" s="59"/>
      <c r="H42" s="154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51">
        <v>9</v>
      </c>
      <c r="B43" s="150" t="s">
        <v>28</v>
      </c>
      <c r="C43" s="149">
        <v>613300</v>
      </c>
      <c r="D43" s="33">
        <f>SUM(D44)</f>
        <v>0</v>
      </c>
      <c r="E43" s="33"/>
      <c r="F43" s="33">
        <f t="shared" si="2"/>
        <v>0</v>
      </c>
      <c r="G43" s="15">
        <f>SUM(G44)</f>
        <v>0</v>
      </c>
      <c r="H43" s="59">
        <f>SUM(H44)</f>
        <v>0</v>
      </c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228</v>
      </c>
      <c r="B44" s="92" t="s">
        <v>268</v>
      </c>
      <c r="C44" s="16">
        <v>613311</v>
      </c>
      <c r="D44" s="153"/>
      <c r="E44" s="153"/>
      <c r="F44" s="153">
        <f t="shared" si="2"/>
        <v>0</v>
      </c>
      <c r="G44" s="59"/>
      <c r="H44" s="26"/>
      <c r="I44" s="9" t="e">
        <f t="shared" si="0"/>
        <v>#DIV/0!</v>
      </c>
      <c r="J44" s="8" t="e">
        <f t="shared" si="1"/>
        <v>#DIV/0!</v>
      </c>
    </row>
    <row r="45" spans="1:10" ht="15" customHeight="1" x14ac:dyDescent="0.2">
      <c r="A45" s="13" t="s">
        <v>270</v>
      </c>
      <c r="B45" s="92" t="s">
        <v>269</v>
      </c>
      <c r="C45" s="16">
        <v>613312</v>
      </c>
      <c r="D45" s="153"/>
      <c r="E45" s="153"/>
      <c r="F45" s="153"/>
      <c r="G45" s="15"/>
      <c r="H45" s="14"/>
      <c r="I45" s="9" t="e">
        <f t="shared" si="0"/>
        <v>#DIV/0!</v>
      </c>
      <c r="J45" s="8" t="e">
        <f t="shared" si="1"/>
        <v>#DIV/0!</v>
      </c>
    </row>
    <row r="46" spans="1:10" ht="15" customHeight="1" x14ac:dyDescent="0.2">
      <c r="A46" s="13" t="s">
        <v>271</v>
      </c>
      <c r="B46" s="92" t="s">
        <v>148</v>
      </c>
      <c r="C46" s="16">
        <v>613318</v>
      </c>
      <c r="D46" s="153"/>
      <c r="E46" s="153"/>
      <c r="F46" s="153"/>
      <c r="G46" s="15"/>
      <c r="H46" s="14"/>
      <c r="I46" s="9" t="e">
        <f t="shared" si="0"/>
        <v>#DIV/0!</v>
      </c>
      <c r="J46" s="8" t="e">
        <f t="shared" si="1"/>
        <v>#DIV/0!</v>
      </c>
    </row>
    <row r="47" spans="1:10" ht="15" customHeight="1" x14ac:dyDescent="0.2">
      <c r="A47" s="13" t="s">
        <v>272</v>
      </c>
      <c r="B47" s="92" t="s">
        <v>273</v>
      </c>
      <c r="C47" s="16">
        <v>613321</v>
      </c>
      <c r="D47" s="153"/>
      <c r="E47" s="153"/>
      <c r="F47" s="153"/>
      <c r="G47" s="15"/>
      <c r="H47" s="14"/>
      <c r="I47" s="9" t="e">
        <f t="shared" si="0"/>
        <v>#DIV/0!</v>
      </c>
      <c r="J47" s="8" t="e">
        <f t="shared" si="1"/>
        <v>#DIV/0!</v>
      </c>
    </row>
    <row r="48" spans="1:10" ht="15" customHeight="1" x14ac:dyDescent="0.2">
      <c r="A48" s="149">
        <v>10</v>
      </c>
      <c r="B48" s="150" t="s">
        <v>37</v>
      </c>
      <c r="C48" s="149">
        <v>613400</v>
      </c>
      <c r="D48" s="33">
        <f>SUM(D49:D52)</f>
        <v>0</v>
      </c>
      <c r="E48" s="33"/>
      <c r="F48" s="33">
        <f t="shared" ref="F48:F54" si="3">SUM(D48:E48)</f>
        <v>0</v>
      </c>
      <c r="G48" s="58">
        <f>SUM(G49:G52)</f>
        <v>0</v>
      </c>
      <c r="H48" s="58">
        <f>SUM(H49:H52)</f>
        <v>0</v>
      </c>
      <c r="I48" s="9" t="e">
        <f t="shared" si="0"/>
        <v>#DIV/0!</v>
      </c>
      <c r="J48" s="8" t="e">
        <f t="shared" si="1"/>
        <v>#DIV/0!</v>
      </c>
    </row>
    <row r="49" spans="1:10" ht="16.5" customHeight="1" x14ac:dyDescent="0.2">
      <c r="A49" s="17" t="s">
        <v>229</v>
      </c>
      <c r="B49" s="92" t="s">
        <v>149</v>
      </c>
      <c r="C49" s="16">
        <v>613411</v>
      </c>
      <c r="D49" s="153"/>
      <c r="E49" s="33"/>
      <c r="F49" s="15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8" customHeight="1" x14ac:dyDescent="0.2">
      <c r="A50" s="17" t="s">
        <v>230</v>
      </c>
      <c r="B50" s="92" t="s">
        <v>150</v>
      </c>
      <c r="C50" s="16">
        <v>613416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231</v>
      </c>
      <c r="B51" s="92" t="s">
        <v>151</v>
      </c>
      <c r="C51" s="16">
        <v>613417</v>
      </c>
      <c r="D51" s="33"/>
      <c r="E51" s="33"/>
      <c r="F51" s="33">
        <f t="shared" si="3"/>
        <v>0</v>
      </c>
      <c r="G51" s="59"/>
      <c r="H51" s="26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7" t="s">
        <v>232</v>
      </c>
      <c r="B52" s="92" t="s">
        <v>152</v>
      </c>
      <c r="C52" s="16">
        <v>613418</v>
      </c>
      <c r="D52" s="33"/>
      <c r="E52" s="33"/>
      <c r="F52" s="3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51">
        <v>11</v>
      </c>
      <c r="B53" s="150" t="s">
        <v>74</v>
      </c>
      <c r="C53" s="149">
        <v>613500</v>
      </c>
      <c r="D53" s="33">
        <f>SUM(D54:D55)</f>
        <v>0</v>
      </c>
      <c r="E53" s="33"/>
      <c r="F53" s="33">
        <f t="shared" si="3"/>
        <v>0</v>
      </c>
      <c r="G53" s="58">
        <f>SUM(G54:G55)</f>
        <v>0</v>
      </c>
      <c r="H53" s="58">
        <f>SUM(H54:H55)</f>
        <v>0</v>
      </c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233</v>
      </c>
      <c r="B54" s="92" t="s">
        <v>153</v>
      </c>
      <c r="C54" s="16">
        <v>613512</v>
      </c>
      <c r="D54" s="153"/>
      <c r="E54" s="153"/>
      <c r="F54" s="153">
        <f t="shared" si="3"/>
        <v>0</v>
      </c>
      <c r="G54" s="59"/>
      <c r="H54" s="26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3" t="s">
        <v>234</v>
      </c>
      <c r="B55" s="92" t="s">
        <v>154</v>
      </c>
      <c r="C55" s="16">
        <v>613523</v>
      </c>
      <c r="D55" s="153"/>
      <c r="E55" s="153"/>
      <c r="F55" s="153"/>
      <c r="G55" s="59"/>
      <c r="H55" s="26"/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49">
        <v>12</v>
      </c>
      <c r="B56" s="150" t="s">
        <v>32</v>
      </c>
      <c r="C56" s="149">
        <v>613600</v>
      </c>
      <c r="D56" s="29">
        <f>SUM(D57:D58)</f>
        <v>0</v>
      </c>
      <c r="E56" s="29"/>
      <c r="F56" s="29">
        <f>SUM(D56:E56)</f>
        <v>0</v>
      </c>
      <c r="G56" s="37">
        <f>SUM(G57:G58)</f>
        <v>0</v>
      </c>
      <c r="H56" s="37">
        <f>SUM(H57:H58)</f>
        <v>0</v>
      </c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7" t="s">
        <v>235</v>
      </c>
      <c r="B57" s="92" t="s">
        <v>155</v>
      </c>
      <c r="C57" s="16">
        <v>613611</v>
      </c>
      <c r="D57" s="156"/>
      <c r="E57" s="156"/>
      <c r="F57" s="156">
        <f>SUM(D57:E57)</f>
        <v>0</v>
      </c>
      <c r="G57" s="159"/>
      <c r="H57" s="26"/>
      <c r="I57" s="9" t="e">
        <f t="shared" si="0"/>
        <v>#DIV/0!</v>
      </c>
      <c r="J57" s="8" t="e">
        <f t="shared" si="1"/>
        <v>#DIV/0!</v>
      </c>
    </row>
    <row r="58" spans="1:10" ht="25.5" customHeight="1" x14ac:dyDescent="0.2">
      <c r="A58" s="17" t="s">
        <v>236</v>
      </c>
      <c r="B58" s="92" t="s">
        <v>156</v>
      </c>
      <c r="C58" s="16">
        <v>613614</v>
      </c>
      <c r="D58" s="29"/>
      <c r="E58" s="29"/>
      <c r="F58" s="29"/>
      <c r="G58" s="37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51">
        <v>13</v>
      </c>
      <c r="B59" s="150" t="s">
        <v>73</v>
      </c>
      <c r="C59" s="149">
        <v>613700</v>
      </c>
      <c r="D59" s="29">
        <f>SUM(D60:D62)</f>
        <v>0</v>
      </c>
      <c r="E59" s="29"/>
      <c r="F59" s="29">
        <f t="shared" ref="F59:F83" si="4">SUM(D59:E59)</f>
        <v>0</v>
      </c>
      <c r="G59" s="37">
        <f>SUM(G60:G62)</f>
        <v>0</v>
      </c>
      <c r="H59" s="37">
        <f>SUM(H60:H62)</f>
        <v>0</v>
      </c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237</v>
      </c>
      <c r="B60" s="92" t="s">
        <v>157</v>
      </c>
      <c r="C60" s="16">
        <v>613722</v>
      </c>
      <c r="D60" s="156"/>
      <c r="E60" s="156"/>
      <c r="F60" s="156">
        <f t="shared" si="4"/>
        <v>0</v>
      </c>
      <c r="G60" s="159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3" t="s">
        <v>238</v>
      </c>
      <c r="B61" s="92" t="s">
        <v>158</v>
      </c>
      <c r="C61" s="16">
        <v>613723</v>
      </c>
      <c r="D61" s="29"/>
      <c r="E61" s="29"/>
      <c r="F61" s="29">
        <f t="shared" si="4"/>
        <v>0</v>
      </c>
      <c r="G61" s="37"/>
      <c r="H61" s="26"/>
      <c r="I61" s="9" t="e">
        <f t="shared" si="0"/>
        <v>#DIV/0!</v>
      </c>
      <c r="J61" s="8" t="e">
        <f t="shared" si="1"/>
        <v>#DIV/0!</v>
      </c>
    </row>
    <row r="62" spans="1:10" ht="25.5" customHeight="1" x14ac:dyDescent="0.2">
      <c r="A62" s="13" t="s">
        <v>239</v>
      </c>
      <c r="B62" s="92" t="s">
        <v>159</v>
      </c>
      <c r="C62" s="16">
        <v>613726</v>
      </c>
      <c r="D62" s="29"/>
      <c r="E62" s="29"/>
      <c r="F62" s="29">
        <f t="shared" si="4"/>
        <v>0</v>
      </c>
      <c r="G62" s="37"/>
      <c r="H62" s="26"/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49">
        <v>14</v>
      </c>
      <c r="B63" s="150" t="s">
        <v>72</v>
      </c>
      <c r="C63" s="149">
        <v>613800</v>
      </c>
      <c r="D63" s="29">
        <f>SUM(D64:D66)</f>
        <v>0</v>
      </c>
      <c r="E63" s="29"/>
      <c r="F63" s="29">
        <f t="shared" si="4"/>
        <v>0</v>
      </c>
      <c r="G63" s="58">
        <f>SUM(G64:G66)</f>
        <v>0</v>
      </c>
      <c r="H63" s="65">
        <f>SUM(H64:H66)</f>
        <v>0</v>
      </c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240</v>
      </c>
      <c r="B64" s="92" t="s">
        <v>160</v>
      </c>
      <c r="C64" s="16">
        <v>613813</v>
      </c>
      <c r="D64" s="15"/>
      <c r="E64" s="15"/>
      <c r="F64" s="15">
        <f t="shared" si="4"/>
        <v>0</v>
      </c>
      <c r="G64" s="159"/>
      <c r="H64" s="154"/>
      <c r="I64" s="9" t="e">
        <f t="shared" si="0"/>
        <v>#DIV/0!</v>
      </c>
      <c r="J64" s="8" t="e">
        <f t="shared" si="1"/>
        <v>#DIV/0!</v>
      </c>
    </row>
    <row r="65" spans="1:10" ht="25.5" customHeight="1" x14ac:dyDescent="0.2">
      <c r="A65" s="17" t="s">
        <v>241</v>
      </c>
      <c r="B65" s="92" t="s">
        <v>161</v>
      </c>
      <c r="C65" s="16">
        <v>613815</v>
      </c>
      <c r="D65" s="29"/>
      <c r="E65" s="29"/>
      <c r="F65" s="29">
        <f t="shared" si="4"/>
        <v>0</v>
      </c>
      <c r="G65" s="37"/>
      <c r="H65" s="26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7" t="s">
        <v>242</v>
      </c>
      <c r="B66" s="92" t="s">
        <v>162</v>
      </c>
      <c r="C66" s="16">
        <v>613821</v>
      </c>
      <c r="D66" s="29"/>
      <c r="E66" s="29"/>
      <c r="F66" s="29">
        <f t="shared" si="4"/>
        <v>0</v>
      </c>
      <c r="G66" s="37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51">
        <v>15</v>
      </c>
      <c r="B67" s="148" t="s">
        <v>26</v>
      </c>
      <c r="C67" s="149">
        <v>613900</v>
      </c>
      <c r="D67" s="29">
        <f>SUM(D68:D83)</f>
        <v>0</v>
      </c>
      <c r="E67" s="29">
        <f>SUM(E68:E83)</f>
        <v>5246.32</v>
      </c>
      <c r="F67" s="29">
        <f t="shared" si="4"/>
        <v>5246.32</v>
      </c>
      <c r="G67" s="37">
        <f>SUM(G68:G83)</f>
        <v>0</v>
      </c>
      <c r="H67" s="37">
        <f>SUM(H68:H83)</f>
        <v>0</v>
      </c>
      <c r="I67" s="9">
        <f t="shared" si="0"/>
        <v>0</v>
      </c>
      <c r="J67" s="8" t="e">
        <f t="shared" si="1"/>
        <v>#DIV/0!</v>
      </c>
    </row>
    <row r="68" spans="1:10" ht="15" customHeight="1" x14ac:dyDescent="0.2">
      <c r="A68" s="13" t="s">
        <v>243</v>
      </c>
      <c r="B68" s="32" t="s">
        <v>163</v>
      </c>
      <c r="C68" s="16">
        <v>613912</v>
      </c>
      <c r="D68" s="156"/>
      <c r="E68" s="156"/>
      <c r="F68" s="156">
        <f t="shared" si="4"/>
        <v>0</v>
      </c>
      <c r="G68" s="159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244</v>
      </c>
      <c r="B69" s="32" t="s">
        <v>164</v>
      </c>
      <c r="C69" s="16">
        <v>613913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245</v>
      </c>
      <c r="B70" s="32" t="s">
        <v>165</v>
      </c>
      <c r="C70" s="16">
        <v>613914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246</v>
      </c>
      <c r="B71" s="32" t="s">
        <v>166</v>
      </c>
      <c r="C71" s="16">
        <v>613915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5" customHeight="1" x14ac:dyDescent="0.2">
      <c r="A72" s="13" t="s">
        <v>247</v>
      </c>
      <c r="B72" s="32" t="s">
        <v>167</v>
      </c>
      <c r="C72" s="16">
        <v>613919</v>
      </c>
      <c r="D72" s="29"/>
      <c r="E72" s="29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ht="18.75" customHeight="1" x14ac:dyDescent="0.2">
      <c r="A73" s="13" t="s">
        <v>248</v>
      </c>
      <c r="B73" s="32" t="s">
        <v>168</v>
      </c>
      <c r="C73" s="16">
        <v>613921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ht="11.25" customHeight="1" x14ac:dyDescent="0.2">
      <c r="A74" s="13" t="s">
        <v>249</v>
      </c>
      <c r="B74" s="32" t="s">
        <v>169</v>
      </c>
      <c r="C74" s="16">
        <v>613939</v>
      </c>
      <c r="D74" s="29"/>
      <c r="E74" s="156">
        <v>5246.32</v>
      </c>
      <c r="F74" s="156">
        <f t="shared" si="4"/>
        <v>5246.32</v>
      </c>
      <c r="G74" s="37"/>
      <c r="H74" s="26"/>
      <c r="I74" s="9">
        <f t="shared" si="0"/>
        <v>0</v>
      </c>
      <c r="J74" s="8" t="e">
        <f t="shared" si="1"/>
        <v>#DIV/0!</v>
      </c>
    </row>
    <row r="75" spans="1:10" x14ac:dyDescent="0.2">
      <c r="A75" s="13" t="s">
        <v>250</v>
      </c>
      <c r="B75" s="32" t="s">
        <v>170</v>
      </c>
      <c r="C75" s="16">
        <v>613955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x14ac:dyDescent="0.2">
      <c r="A76" s="13" t="s">
        <v>251</v>
      </c>
      <c r="B76" s="32" t="s">
        <v>171</v>
      </c>
      <c r="C76" s="16">
        <v>613956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24" x14ac:dyDescent="0.2">
      <c r="A77" s="13" t="s">
        <v>252</v>
      </c>
      <c r="B77" s="32" t="s">
        <v>172</v>
      </c>
      <c r="C77" s="16">
        <v>613957</v>
      </c>
      <c r="D77" s="29"/>
      <c r="E77" s="29"/>
      <c r="F77" s="156">
        <f t="shared" si="4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13.5" customHeight="1" x14ac:dyDescent="0.2">
      <c r="A78" s="13" t="s">
        <v>253</v>
      </c>
      <c r="B78" s="32" t="s">
        <v>173</v>
      </c>
      <c r="C78" s="16">
        <v>613958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11.25" customHeight="1" x14ac:dyDescent="0.2">
      <c r="A79" s="13" t="s">
        <v>254</v>
      </c>
      <c r="B79" s="32" t="s">
        <v>282</v>
      </c>
      <c r="C79" s="16">
        <v>613981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ht="25.5" customHeight="1" x14ac:dyDescent="0.2">
      <c r="A80" s="13" t="s">
        <v>255</v>
      </c>
      <c r="B80" s="32" t="s">
        <v>283</v>
      </c>
      <c r="C80" s="16">
        <v>613984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256</v>
      </c>
      <c r="B81" s="32" t="s">
        <v>176</v>
      </c>
      <c r="C81" s="16">
        <v>613985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257</v>
      </c>
      <c r="B82" s="32" t="s">
        <v>177</v>
      </c>
      <c r="C82" s="16">
        <v>613991</v>
      </c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258</v>
      </c>
      <c r="B83" s="32" t="s">
        <v>178</v>
      </c>
      <c r="C83" s="16"/>
      <c r="D83" s="29"/>
      <c r="E83" s="29"/>
      <c r="F83" s="156">
        <f t="shared" si="4"/>
        <v>0</v>
      </c>
      <c r="G83" s="37"/>
      <c r="H83" s="26"/>
      <c r="I83" s="9" t="e">
        <f t="shared" si="0"/>
        <v>#DIV/0!</v>
      </c>
      <c r="J83" s="8" t="e">
        <f t="shared" si="1"/>
        <v>#DIV/0!</v>
      </c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SUM(D85:D88)</f>
        <v>0</v>
      </c>
      <c r="E84" s="29">
        <f>SUM(E85:E88)</f>
        <v>65093</v>
      </c>
      <c r="F84" s="29">
        <f>SUM(F85:F88)</f>
        <v>65093</v>
      </c>
      <c r="G84" s="58">
        <f>SUM(G85:G95)</f>
        <v>64826.200000000004</v>
      </c>
      <c r="H84" s="38">
        <f>SUM(H85:H95)</f>
        <v>0</v>
      </c>
      <c r="I84" s="9">
        <f t="shared" si="0"/>
        <v>0.99590124898222554</v>
      </c>
      <c r="J84" s="8" t="e">
        <f t="shared" si="1"/>
        <v>#DIV/0!</v>
      </c>
    </row>
    <row r="85" spans="1:10" x14ac:dyDescent="0.2">
      <c r="A85" s="151">
        <v>17</v>
      </c>
      <c r="B85" s="25" t="s">
        <v>30</v>
      </c>
      <c r="C85" s="16">
        <v>614100</v>
      </c>
      <c r="D85" s="29"/>
      <c r="E85" s="29"/>
      <c r="F85" s="29">
        <f t="shared" ref="F85:F95" si="5">SUM(D85:E85)</f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 t="s">
        <v>475</v>
      </c>
      <c r="B86" s="25" t="s">
        <v>472</v>
      </c>
      <c r="C86" s="16">
        <v>614112</v>
      </c>
      <c r="D86" s="29"/>
      <c r="E86" s="156">
        <v>26000</v>
      </c>
      <c r="F86" s="29">
        <f t="shared" si="5"/>
        <v>26000</v>
      </c>
      <c r="G86" s="159">
        <v>25968.04</v>
      </c>
      <c r="H86" s="26"/>
      <c r="I86" s="9"/>
      <c r="J86" s="8"/>
    </row>
    <row r="87" spans="1:10" x14ac:dyDescent="0.2">
      <c r="A87" s="151" t="s">
        <v>476</v>
      </c>
      <c r="B87" s="25" t="s">
        <v>506</v>
      </c>
      <c r="C87" s="16">
        <v>614113</v>
      </c>
      <c r="D87" s="29"/>
      <c r="E87" s="156">
        <v>39093</v>
      </c>
      <c r="F87" s="29">
        <f t="shared" si="5"/>
        <v>39093</v>
      </c>
      <c r="G87" s="159">
        <v>38858.160000000003</v>
      </c>
      <c r="H87" s="26"/>
      <c r="I87" s="9"/>
      <c r="J87" s="8"/>
    </row>
    <row r="88" spans="1:10" x14ac:dyDescent="0.2">
      <c r="A88" s="149">
        <v>18</v>
      </c>
      <c r="B88" s="25" t="s">
        <v>33</v>
      </c>
      <c r="C88" s="16">
        <v>614200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51">
        <v>19</v>
      </c>
      <c r="B89" s="155" t="s">
        <v>34</v>
      </c>
      <c r="C89" s="67">
        <v>614300</v>
      </c>
      <c r="D89" s="29">
        <f>SUM(D90:D90)</f>
        <v>0</v>
      </c>
      <c r="E89" s="29">
        <f>SUM(E90:E90)</f>
        <v>0</v>
      </c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3"/>
      <c r="B90" s="25"/>
      <c r="C90" s="16"/>
      <c r="D90" s="29">
        <v>0</v>
      </c>
      <c r="E90" s="29">
        <f>SUM(D90)</f>
        <v>0</v>
      </c>
      <c r="F90" s="29">
        <f>SUM(E90)</f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20</v>
      </c>
      <c r="B91" s="148" t="s">
        <v>71</v>
      </c>
      <c r="C91" s="149">
        <v>614400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ht="24" x14ac:dyDescent="0.2">
      <c r="A92" s="151">
        <v>21</v>
      </c>
      <c r="B92" s="101" t="s">
        <v>70</v>
      </c>
      <c r="C92" s="16">
        <v>614500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22</v>
      </c>
      <c r="B93" s="32" t="s">
        <v>69</v>
      </c>
      <c r="C93" s="16">
        <v>614600</v>
      </c>
      <c r="D93" s="29"/>
      <c r="E93" s="29"/>
      <c r="F93" s="29">
        <f t="shared" si="5"/>
        <v>0</v>
      </c>
      <c r="G93" s="37"/>
      <c r="H93" s="26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23</v>
      </c>
      <c r="B94" s="25" t="s">
        <v>68</v>
      </c>
      <c r="C94" s="16">
        <v>614700</v>
      </c>
      <c r="D94" s="29"/>
      <c r="E94" s="29"/>
      <c r="F94" s="29">
        <f t="shared" si="5"/>
        <v>0</v>
      </c>
      <c r="G94" s="37"/>
      <c r="H94" s="26"/>
      <c r="I94" s="9" t="e">
        <f t="shared" si="0"/>
        <v>#DIV/0!</v>
      </c>
      <c r="J94" s="8" t="e">
        <f t="shared" si="1"/>
        <v>#DIV/0!</v>
      </c>
    </row>
    <row r="95" spans="1:10" x14ac:dyDescent="0.2">
      <c r="A95" s="149">
        <v>24</v>
      </c>
      <c r="B95" s="93" t="s">
        <v>67</v>
      </c>
      <c r="C95" s="94">
        <v>614800</v>
      </c>
      <c r="D95" s="29"/>
      <c r="E95" s="29"/>
      <c r="F95" s="29">
        <f t="shared" si="5"/>
        <v>0</v>
      </c>
      <c r="G95" s="37"/>
      <c r="H95" s="26"/>
      <c r="I95" s="9" t="e">
        <f t="shared" si="0"/>
        <v>#DIV/0!</v>
      </c>
      <c r="J95" s="8" t="e">
        <f t="shared" si="1"/>
        <v>#DIV/0!</v>
      </c>
    </row>
    <row r="96" spans="1:10" x14ac:dyDescent="0.2">
      <c r="A96" s="151">
        <v>25</v>
      </c>
      <c r="B96" s="93" t="s">
        <v>27</v>
      </c>
      <c r="C96" s="94">
        <v>614900</v>
      </c>
      <c r="D96" s="29"/>
      <c r="E96" s="29"/>
      <c r="F96" s="29"/>
      <c r="G96" s="33"/>
      <c r="H96" s="91"/>
      <c r="I96" s="9" t="e">
        <f t="shared" si="0"/>
        <v>#DIV/0!</v>
      </c>
      <c r="J96" s="8" t="e">
        <f t="shared" ref="J96:J125" si="6">SUM(G96/H96)</f>
        <v>#DIV/0!</v>
      </c>
    </row>
    <row r="97" spans="1:10" x14ac:dyDescent="0.2">
      <c r="A97" s="17">
        <v>26</v>
      </c>
      <c r="B97" s="95" t="s">
        <v>5</v>
      </c>
      <c r="C97" s="96">
        <v>616000</v>
      </c>
      <c r="D97" s="29">
        <f>SUM(D98:D100)</f>
        <v>0</v>
      </c>
      <c r="E97" s="29">
        <f>SUM(E98:E100)</f>
        <v>0</v>
      </c>
      <c r="F97" s="29">
        <f t="shared" ref="F97:F126" si="7">SUM(D97:E97)</f>
        <v>0</v>
      </c>
      <c r="G97" s="29">
        <f>SUM(G98:G100)</f>
        <v>0</v>
      </c>
      <c r="H97" s="27">
        <f>SUM(H98:H100)</f>
        <v>0</v>
      </c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27</v>
      </c>
      <c r="B98" s="32" t="s">
        <v>66</v>
      </c>
      <c r="C98" s="16">
        <v>616100</v>
      </c>
      <c r="D98" s="29"/>
      <c r="E98" s="29"/>
      <c r="F98" s="29">
        <f t="shared" si="7"/>
        <v>0</v>
      </c>
      <c r="G98" s="37"/>
      <c r="H98" s="26"/>
      <c r="I98" s="9" t="e">
        <f t="shared" si="0"/>
        <v>#DIV/0!</v>
      </c>
      <c r="J98" s="8" t="e">
        <f t="shared" si="6"/>
        <v>#DIV/0!</v>
      </c>
    </row>
    <row r="99" spans="1:10" x14ac:dyDescent="0.2">
      <c r="A99" s="17">
        <v>28</v>
      </c>
      <c r="B99" s="32" t="s">
        <v>65</v>
      </c>
      <c r="C99" s="16">
        <v>616200</v>
      </c>
      <c r="D99" s="29"/>
      <c r="E99" s="29"/>
      <c r="F99" s="29">
        <f t="shared" si="7"/>
        <v>0</v>
      </c>
      <c r="G99" s="37"/>
      <c r="H99" s="26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3">
        <v>29</v>
      </c>
      <c r="B100" s="32" t="s">
        <v>64</v>
      </c>
      <c r="C100" s="16">
        <v>616300</v>
      </c>
      <c r="D100" s="29"/>
      <c r="E100" s="29"/>
      <c r="F100" s="29">
        <f t="shared" si="7"/>
        <v>0</v>
      </c>
      <c r="G100" s="37"/>
      <c r="H100" s="26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3">
        <v>30</v>
      </c>
      <c r="B101" s="12" t="s">
        <v>6</v>
      </c>
      <c r="C101" s="22"/>
      <c r="D101" s="36">
        <f>SUM(D102+D110)</f>
        <v>0</v>
      </c>
      <c r="E101" s="36">
        <f>SUM(E102+E110)</f>
        <v>0</v>
      </c>
      <c r="F101" s="36">
        <f t="shared" si="7"/>
        <v>0</v>
      </c>
      <c r="G101" s="35">
        <f>SUM(G102+G110)</f>
        <v>0</v>
      </c>
      <c r="H101" s="35">
        <f>SUM(H102+H110)</f>
        <v>0</v>
      </c>
      <c r="I101" s="20" t="e">
        <f t="shared" si="0"/>
        <v>#DIV/0!</v>
      </c>
      <c r="J101" s="19" t="e">
        <f t="shared" si="6"/>
        <v>#DIV/0!</v>
      </c>
    </row>
    <row r="102" spans="1:10" ht="24" x14ac:dyDescent="0.2">
      <c r="A102" s="17">
        <v>31</v>
      </c>
      <c r="B102" s="31" t="s">
        <v>7</v>
      </c>
      <c r="C102" s="30">
        <v>821000</v>
      </c>
      <c r="D102" s="29">
        <f>SUM(D103:D109)</f>
        <v>0</v>
      </c>
      <c r="E102" s="29">
        <f>SUM(E103:E109)</f>
        <v>0</v>
      </c>
      <c r="F102" s="29">
        <f t="shared" si="7"/>
        <v>0</v>
      </c>
      <c r="G102" s="61">
        <f>SUM(G103:G109)</f>
        <v>0</v>
      </c>
      <c r="H102" s="29">
        <f>SUM(H103:H109)</f>
        <v>0</v>
      </c>
      <c r="I102" s="9" t="e">
        <f t="shared" si="0"/>
        <v>#DIV/0!</v>
      </c>
      <c r="J102" s="8" t="e">
        <f t="shared" si="6"/>
        <v>#DIV/0!</v>
      </c>
    </row>
    <row r="103" spans="1:10" ht="24" x14ac:dyDescent="0.2">
      <c r="A103" s="13">
        <v>32</v>
      </c>
      <c r="B103" s="34" t="s">
        <v>63</v>
      </c>
      <c r="C103" s="16">
        <v>821100</v>
      </c>
      <c r="D103" s="29"/>
      <c r="E103" s="29"/>
      <c r="F103" s="29">
        <f t="shared" si="7"/>
        <v>0</v>
      </c>
      <c r="G103" s="62"/>
      <c r="H103" s="14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7">
        <v>33</v>
      </c>
      <c r="B104" s="32" t="s">
        <v>62</v>
      </c>
      <c r="C104" s="16">
        <v>821200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51">
        <v>34</v>
      </c>
      <c r="B105" s="148" t="s">
        <v>61</v>
      </c>
      <c r="C105" s="149">
        <v>821300</v>
      </c>
      <c r="D105" s="29">
        <f>SUM(D106:D106)</f>
        <v>0</v>
      </c>
      <c r="E105" s="29">
        <f>SUM(E106:E106)</f>
        <v>0</v>
      </c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 t="s">
        <v>264</v>
      </c>
      <c r="B106" s="32" t="s">
        <v>287</v>
      </c>
      <c r="C106" s="16">
        <v>821312</v>
      </c>
      <c r="D106" s="29"/>
      <c r="E106" s="29"/>
      <c r="F106" s="156">
        <f t="shared" si="7"/>
        <v>0</v>
      </c>
      <c r="G106" s="37"/>
      <c r="H106" s="26"/>
      <c r="I106" s="9"/>
      <c r="J106" s="8"/>
    </row>
    <row r="107" spans="1:10" x14ac:dyDescent="0.2">
      <c r="A107" s="17">
        <v>35</v>
      </c>
      <c r="B107" s="32" t="s">
        <v>60</v>
      </c>
      <c r="C107" s="16">
        <v>821400</v>
      </c>
      <c r="D107" s="29"/>
      <c r="E107" s="29"/>
      <c r="F107" s="29">
        <f t="shared" si="7"/>
        <v>0</v>
      </c>
      <c r="G107" s="37"/>
      <c r="H107" s="26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3">
        <v>36</v>
      </c>
      <c r="B108" s="32" t="s">
        <v>59</v>
      </c>
      <c r="C108" s="16">
        <v>821500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37</v>
      </c>
      <c r="B109" s="32" t="s">
        <v>58</v>
      </c>
      <c r="C109" s="16">
        <v>821600</v>
      </c>
      <c r="D109" s="29"/>
      <c r="E109" s="29"/>
      <c r="F109" s="29">
        <f t="shared" si="7"/>
        <v>0</v>
      </c>
      <c r="G109" s="37"/>
      <c r="H109" s="26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38</v>
      </c>
      <c r="B110" s="31" t="s">
        <v>8</v>
      </c>
      <c r="C110" s="30">
        <v>615000</v>
      </c>
      <c r="D110" s="29">
        <f>SUM(D111:D113)</f>
        <v>0</v>
      </c>
      <c r="E110" s="29">
        <f>SUM(E111:E113)</f>
        <v>0</v>
      </c>
      <c r="F110" s="29">
        <f t="shared" si="7"/>
        <v>0</v>
      </c>
      <c r="G110" s="61">
        <f>SUM(G111:G113)</f>
        <v>0</v>
      </c>
      <c r="H110" s="29">
        <f>SUM(H111:H113)</f>
        <v>0</v>
      </c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7">
        <v>39</v>
      </c>
      <c r="B111" s="25" t="s">
        <v>57</v>
      </c>
      <c r="C111" s="28">
        <v>615100</v>
      </c>
      <c r="D111" s="29"/>
      <c r="E111" s="29"/>
      <c r="F111" s="29">
        <f t="shared" si="7"/>
        <v>0</v>
      </c>
      <c r="G111" s="37"/>
      <c r="H111" s="26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40</v>
      </c>
      <c r="B112" s="23" t="s">
        <v>35</v>
      </c>
      <c r="C112" s="16">
        <v>615200</v>
      </c>
      <c r="D112" s="29"/>
      <c r="E112" s="29"/>
      <c r="F112" s="29">
        <f t="shared" si="7"/>
        <v>0</v>
      </c>
      <c r="G112" s="37"/>
      <c r="H112" s="26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41</v>
      </c>
      <c r="B113" s="25" t="s">
        <v>56</v>
      </c>
      <c r="C113" s="16">
        <v>615300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42</v>
      </c>
      <c r="B114" s="24" t="s">
        <v>9</v>
      </c>
      <c r="C114" s="22">
        <v>822000</v>
      </c>
      <c r="D114" s="21">
        <f>SUM(D115:D121)</f>
        <v>0</v>
      </c>
      <c r="E114" s="21">
        <f>SUM(E115:E121)</f>
        <v>0</v>
      </c>
      <c r="F114" s="21">
        <f t="shared" si="7"/>
        <v>0</v>
      </c>
      <c r="G114" s="64">
        <f>SUM(G115:G121)</f>
        <v>0</v>
      </c>
      <c r="H114" s="21">
        <f>SUM(H115:H121)</f>
        <v>0</v>
      </c>
      <c r="I114" s="20" t="e">
        <f t="shared" si="0"/>
        <v>#DIV/0!</v>
      </c>
      <c r="J114" s="19" t="e">
        <f t="shared" si="6"/>
        <v>#DIV/0!</v>
      </c>
    </row>
    <row r="115" spans="1:10" x14ac:dyDescent="0.2">
      <c r="A115" s="17">
        <v>43</v>
      </c>
      <c r="B115" s="97" t="s">
        <v>55</v>
      </c>
      <c r="C115" s="94">
        <v>822100</v>
      </c>
      <c r="D115" s="15"/>
      <c r="E115" s="15"/>
      <c r="F115" s="15">
        <f t="shared" si="7"/>
        <v>0</v>
      </c>
      <c r="G115" s="63"/>
      <c r="H115" s="14"/>
      <c r="I115" s="9" t="e">
        <f t="shared" si="0"/>
        <v>#DIV/0!</v>
      </c>
      <c r="J115" s="8" t="e">
        <f t="shared" si="6"/>
        <v>#DIV/0!</v>
      </c>
    </row>
    <row r="116" spans="1:10" ht="24" x14ac:dyDescent="0.2">
      <c r="A116" s="13">
        <v>44</v>
      </c>
      <c r="B116" s="97" t="s">
        <v>54</v>
      </c>
      <c r="C116" s="94">
        <v>822200</v>
      </c>
      <c r="D116" s="15"/>
      <c r="E116" s="15"/>
      <c r="F116" s="15">
        <f t="shared" si="7"/>
        <v>0</v>
      </c>
      <c r="G116" s="63"/>
      <c r="H116" s="14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7">
        <v>45</v>
      </c>
      <c r="B117" s="97" t="s">
        <v>53</v>
      </c>
      <c r="C117" s="94">
        <v>822300</v>
      </c>
      <c r="D117" s="15"/>
      <c r="E117" s="15"/>
      <c r="F117" s="15">
        <f t="shared" si="7"/>
        <v>0</v>
      </c>
      <c r="G117" s="63"/>
      <c r="H117" s="14"/>
      <c r="I117" s="9" t="e">
        <f t="shared" si="0"/>
        <v>#DIV/0!</v>
      </c>
      <c r="J117" s="8" t="e">
        <f t="shared" si="6"/>
        <v>#DIV/0!</v>
      </c>
    </row>
    <row r="118" spans="1:10" x14ac:dyDescent="0.2">
      <c r="A118" s="13">
        <v>46</v>
      </c>
      <c r="B118" s="98" t="s">
        <v>52</v>
      </c>
      <c r="C118" s="94">
        <v>822400</v>
      </c>
      <c r="D118" s="15"/>
      <c r="E118" s="15"/>
      <c r="F118" s="15">
        <f t="shared" si="7"/>
        <v>0</v>
      </c>
      <c r="G118" s="63"/>
      <c r="H118" s="14"/>
      <c r="I118" s="9" t="e">
        <f t="shared" ref="I118:I126" si="8">SUM(G118/F118)</f>
        <v>#DIV/0!</v>
      </c>
      <c r="J118" s="8" t="e">
        <f t="shared" si="6"/>
        <v>#DIV/0!</v>
      </c>
    </row>
    <row r="119" spans="1:10" ht="36" x14ac:dyDescent="0.2">
      <c r="A119" s="17">
        <v>47</v>
      </c>
      <c r="B119" s="98" t="s">
        <v>31</v>
      </c>
      <c r="C119" s="94">
        <v>822500</v>
      </c>
      <c r="D119" s="15"/>
      <c r="E119" s="15"/>
      <c r="F119" s="15">
        <f t="shared" si="7"/>
        <v>0</v>
      </c>
      <c r="G119" s="63"/>
      <c r="H119" s="14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48</v>
      </c>
      <c r="B120" s="97" t="s">
        <v>51</v>
      </c>
      <c r="C120" s="94">
        <v>822600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49</v>
      </c>
      <c r="B121" s="97" t="s">
        <v>50</v>
      </c>
      <c r="C121" s="94">
        <v>822700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3">
        <v>50</v>
      </c>
      <c r="B122" s="12" t="s">
        <v>10</v>
      </c>
      <c r="C122" s="22">
        <v>823000</v>
      </c>
      <c r="D122" s="21">
        <f>SUM(D123:D125)</f>
        <v>0</v>
      </c>
      <c r="E122" s="21">
        <f>SUM(E123:E125)</f>
        <v>0</v>
      </c>
      <c r="F122" s="21">
        <f t="shared" si="7"/>
        <v>0</v>
      </c>
      <c r="G122" s="64">
        <f>SUM(G123:G125)</f>
        <v>0</v>
      </c>
      <c r="H122" s="21">
        <f>SUM(H123:H125)</f>
        <v>0</v>
      </c>
      <c r="I122" s="20" t="e">
        <f t="shared" si="8"/>
        <v>#DIV/0!</v>
      </c>
      <c r="J122" s="19" t="e">
        <f t="shared" si="6"/>
        <v>#DIV/0!</v>
      </c>
    </row>
    <row r="123" spans="1:10" x14ac:dyDescent="0.2">
      <c r="A123" s="17">
        <v>51</v>
      </c>
      <c r="B123" s="18" t="s">
        <v>49</v>
      </c>
      <c r="C123" s="16">
        <v>823100</v>
      </c>
      <c r="D123" s="15"/>
      <c r="E123" s="15"/>
      <c r="F123" s="15">
        <f t="shared" si="7"/>
        <v>0</v>
      </c>
      <c r="G123" s="63"/>
      <c r="H123" s="14"/>
      <c r="I123" s="9" t="e">
        <f t="shared" si="8"/>
        <v>#DIV/0!</v>
      </c>
      <c r="J123" s="8" t="e">
        <f t="shared" si="6"/>
        <v>#DIV/0!</v>
      </c>
    </row>
    <row r="124" spans="1:10" x14ac:dyDescent="0.2">
      <c r="A124" s="13">
        <v>52</v>
      </c>
      <c r="B124" s="18" t="s">
        <v>48</v>
      </c>
      <c r="C124" s="16">
        <v>823200</v>
      </c>
      <c r="D124" s="15"/>
      <c r="E124" s="15"/>
      <c r="F124" s="15">
        <f t="shared" si="7"/>
        <v>0</v>
      </c>
      <c r="G124" s="63"/>
      <c r="H124" s="14"/>
      <c r="I124" s="9" t="e">
        <f t="shared" si="8"/>
        <v>#DIV/0!</v>
      </c>
      <c r="J124" s="8" t="e">
        <f t="shared" si="6"/>
        <v>#DIV/0!</v>
      </c>
    </row>
    <row r="125" spans="1:10" x14ac:dyDescent="0.2">
      <c r="A125" s="17">
        <v>53</v>
      </c>
      <c r="B125" s="97" t="s">
        <v>47</v>
      </c>
      <c r="C125" s="94">
        <v>823300</v>
      </c>
      <c r="D125" s="15"/>
      <c r="E125" s="15"/>
      <c r="F125" s="15">
        <f t="shared" si="7"/>
        <v>0</v>
      </c>
      <c r="G125" s="63"/>
      <c r="H125" s="14"/>
      <c r="I125" s="9" t="e">
        <f t="shared" si="8"/>
        <v>#DIV/0!</v>
      </c>
      <c r="J125" s="8" t="e">
        <f t="shared" si="6"/>
        <v>#DIV/0!</v>
      </c>
    </row>
    <row r="126" spans="1:10" x14ac:dyDescent="0.2">
      <c r="A126" s="17">
        <v>54</v>
      </c>
      <c r="B126" s="12" t="s">
        <v>45</v>
      </c>
      <c r="C126" s="11"/>
      <c r="D126" s="10"/>
      <c r="E126" s="10"/>
      <c r="F126" s="10">
        <f t="shared" si="7"/>
        <v>0</v>
      </c>
      <c r="G126" s="10"/>
      <c r="H126" s="10"/>
      <c r="I126" s="20" t="e">
        <f t="shared" si="8"/>
        <v>#DIV/0!</v>
      </c>
      <c r="J126" s="19" t="e">
        <f>SUM(G126/H126)</f>
        <v>#DIV/0!</v>
      </c>
    </row>
    <row r="127" spans="1:10" x14ac:dyDescent="0.2">
      <c r="A127" s="13">
        <v>55</v>
      </c>
      <c r="B127" s="41" t="s">
        <v>11</v>
      </c>
      <c r="C127" s="40"/>
      <c r="D127" s="36">
        <f>SUM(D17+D126)</f>
        <v>0</v>
      </c>
      <c r="E127" s="36">
        <f>SUM(E17+E126)</f>
        <v>77339.320000000007</v>
      </c>
      <c r="F127" s="36">
        <f>SUM(F17+F126)</f>
        <v>77339.320000000007</v>
      </c>
      <c r="G127" s="36">
        <f>SUM(G17+G126)</f>
        <v>69967.09</v>
      </c>
      <c r="H127" s="36">
        <f>SUM(H17+H126)</f>
        <v>0</v>
      </c>
      <c r="I127" s="20">
        <f>SUM(G127/F127)</f>
        <v>0.90467681898418539</v>
      </c>
      <c r="J127" s="19" t="e">
        <f>SUM(G127/H127)</f>
        <v>#DIV/0!</v>
      </c>
    </row>
    <row r="129" spans="8:8" x14ac:dyDescent="0.2">
      <c r="H129" s="2" t="s">
        <v>41</v>
      </c>
    </row>
    <row r="130" spans="8:8" x14ac:dyDescent="0.2">
      <c r="H130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G74" sqref="G7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218"/>
      <c r="J1" s="218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218"/>
      <c r="J2" s="218"/>
    </row>
    <row r="3" spans="1:11" ht="27.75" customHeight="1" x14ac:dyDescent="0.25">
      <c r="A3" s="119"/>
      <c r="B3" s="239" t="s">
        <v>445</v>
      </c>
      <c r="C3" s="239"/>
      <c r="D3" s="239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444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219"/>
      <c r="J7" s="219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219"/>
      <c r="J8" s="219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219"/>
      <c r="J9" s="219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219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219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217"/>
      <c r="I14" s="217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SUM(D18+D94+D112)</f>
        <v>0</v>
      </c>
      <c r="E17" s="36">
        <f>SUM(E18+E99+E94+E112)</f>
        <v>1894700.59</v>
      </c>
      <c r="F17" s="36">
        <f>SUM(D17:E17)</f>
        <v>1894700.59</v>
      </c>
      <c r="G17" s="36">
        <f>SUM(G18+G94+G112+G99)</f>
        <v>123851.69</v>
      </c>
      <c r="H17" s="57">
        <f>SUM(H18+H94+H112+H99)</f>
        <v>1202048.68</v>
      </c>
      <c r="I17" s="20">
        <f t="shared" ref="I17:I116" si="0">SUM(G17/F17)</f>
        <v>6.5367420400708268E-2</v>
      </c>
      <c r="J17" s="19">
        <f t="shared" ref="J17:J93" si="1">SUM(G17/H17)</f>
        <v>0.10303383886249932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SUM(E19+E24+E83+E90)</f>
        <v>1894700.59</v>
      </c>
      <c r="F18" s="36">
        <f>SUM(D18:E18)</f>
        <v>1894700.59</v>
      </c>
      <c r="G18" s="36">
        <f>SUM(G19+G24+G83+G90)</f>
        <v>123851.69</v>
      </c>
      <c r="H18" s="57">
        <f>SUM(H19+H24+H83+H90)</f>
        <v>1202048.68</v>
      </c>
      <c r="I18" s="20">
        <f>SUM(G18/F18)</f>
        <v>6.5367420400708268E-2</v>
      </c>
      <c r="J18" s="19">
        <f t="shared" si="1"/>
        <v>0.10303383886249932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1894700.59</v>
      </c>
      <c r="F24" s="66">
        <f t="shared" si="2"/>
        <v>1894700.59</v>
      </c>
      <c r="G24" s="66">
        <f>SUM(G25+G36+G42+G47+G52+G55+G58+G62+G66)</f>
        <v>123851.69</v>
      </c>
      <c r="H24" s="60">
        <f>SUM(H25+H36+H42+H47+H52+H55+H58+H62+H66)</f>
        <v>1202048.68</v>
      </c>
      <c r="I24" s="9">
        <f t="shared" si="0"/>
        <v>6.5367420400708268E-2</v>
      </c>
      <c r="J24" s="8">
        <f t="shared" si="1"/>
        <v>0.10303383886249932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 x14ac:dyDescent="0.2">
      <c r="A38" s="17" t="s">
        <v>224</v>
      </c>
      <c r="B38" s="152" t="s">
        <v>144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231</v>
      </c>
      <c r="B50" s="92" t="s">
        <v>151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232</v>
      </c>
      <c r="B51" s="92" t="s">
        <v>385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 x14ac:dyDescent="0.2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 x14ac:dyDescent="0.2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 x14ac:dyDescent="0.2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1894700.59</v>
      </c>
      <c r="F66" s="29">
        <f t="shared" si="4"/>
        <v>1894700.59</v>
      </c>
      <c r="G66" s="33">
        <f>SUM(G67:G82)</f>
        <v>123851.69</v>
      </c>
      <c r="H66" s="37">
        <f>SUM(H67:H82)</f>
        <v>1202048.68</v>
      </c>
      <c r="I66" s="9">
        <f t="shared" si="0"/>
        <v>6.5367420400708268E-2</v>
      </c>
      <c r="J66" s="8">
        <f t="shared" si="1"/>
        <v>0.10303383886249932</v>
      </c>
    </row>
    <row r="67" spans="1:10" ht="15" customHeight="1" x14ac:dyDescent="0.2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249</v>
      </c>
      <c r="B73" s="32" t="s">
        <v>169</v>
      </c>
      <c r="C73" s="16">
        <v>613939</v>
      </c>
      <c r="D73" s="29"/>
      <c r="E73" s="156">
        <v>1894700.59</v>
      </c>
      <c r="F73" s="156">
        <f t="shared" si="4"/>
        <v>1894700.59</v>
      </c>
      <c r="G73" s="153">
        <v>123851.69</v>
      </c>
      <c r="H73" s="153">
        <v>1196520.23</v>
      </c>
      <c r="I73" s="9">
        <f t="shared" si="0"/>
        <v>6.5367420400708268E-2</v>
      </c>
      <c r="J73" s="8">
        <f t="shared" si="1"/>
        <v>0.10350990053883168</v>
      </c>
    </row>
    <row r="74" spans="1:10" x14ac:dyDescent="0.2">
      <c r="A74" s="13" t="s">
        <v>250</v>
      </c>
      <c r="B74" s="32" t="s">
        <v>174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254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257</v>
      </c>
      <c r="B81" s="32" t="s">
        <v>177</v>
      </c>
      <c r="C81" s="16">
        <v>613991</v>
      </c>
      <c r="D81" s="29"/>
      <c r="E81" s="221"/>
      <c r="F81" s="156">
        <f t="shared" si="4"/>
        <v>0</v>
      </c>
      <c r="G81" s="153"/>
      <c r="H81" s="153">
        <v>5528.45</v>
      </c>
      <c r="I81" s="9" t="e">
        <f t="shared" si="0"/>
        <v>#DIV/0!</v>
      </c>
      <c r="J81" s="8">
        <f t="shared" si="1"/>
        <v>0</v>
      </c>
    </row>
    <row r="82" spans="1:10" x14ac:dyDescent="0.2">
      <c r="A82" s="13" t="s">
        <v>258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SUM(D84:D85)+D86</f>
        <v>0</v>
      </c>
      <c r="E83" s="29">
        <f t="shared" ref="E83:F83" si="5">SUM(E84:E85)+E86</f>
        <v>0</v>
      </c>
      <c r="F83" s="29">
        <f t="shared" si="5"/>
        <v>0</v>
      </c>
      <c r="G83" s="29">
        <f>SUM(G84:G85)+G86</f>
        <v>0</v>
      </c>
      <c r="H83" s="58">
        <f>SUM(H84:H93)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345</v>
      </c>
      <c r="C84" s="16">
        <v>614112</v>
      </c>
      <c r="D84" s="156">
        <v>0</v>
      </c>
      <c r="E84" s="156"/>
      <c r="F84" s="156">
        <f t="shared" ref="F84:F93" si="6">SUM(D84:E84)</f>
        <v>0</v>
      </c>
      <c r="G84" s="153"/>
      <c r="H84" s="159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346</v>
      </c>
      <c r="C85" s="16">
        <v>614213</v>
      </c>
      <c r="D85" s="29"/>
      <c r="E85" s="156"/>
      <c r="F85" s="156">
        <f t="shared" si="6"/>
        <v>0</v>
      </c>
      <c r="G85" s="153"/>
      <c r="H85" s="159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>SUM(E87:E88)</f>
        <v>0</v>
      </c>
      <c r="F86" s="29">
        <f>SUM(F87:F88)</f>
        <v>0</v>
      </c>
      <c r="G86" s="29">
        <f>SUM(G87:G88)</f>
        <v>0</v>
      </c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259</v>
      </c>
      <c r="B87" s="162" t="s">
        <v>34</v>
      </c>
      <c r="C87" s="16">
        <v>614311</v>
      </c>
      <c r="D87" s="29">
        <v>0</v>
      </c>
      <c r="E87" s="156"/>
      <c r="F87" s="156">
        <f>SUM(E87)</f>
        <v>0</v>
      </c>
      <c r="G87" s="15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 t="s">
        <v>260</v>
      </c>
      <c r="B88" s="162" t="s">
        <v>421</v>
      </c>
      <c r="C88" s="16">
        <v>614314</v>
      </c>
      <c r="D88" s="29"/>
      <c r="E88" s="156"/>
      <c r="F88" s="156">
        <f>SUM(E88)</f>
        <v>0</v>
      </c>
      <c r="G88" s="153"/>
      <c r="H88" s="37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6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6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6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0"/>
        <v>#DIV/0!</v>
      </c>
      <c r="J94" s="8" t="e">
        <f t="shared" ref="J94:J124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5" si="8">SUM(D95:E95)</f>
        <v>0</v>
      </c>
      <c r="G95" s="29">
        <f>SUM(G96:G98)</f>
        <v>0</v>
      </c>
      <c r="H95" s="61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7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7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7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SUM(D100+D109)</f>
        <v>0</v>
      </c>
      <c r="E99" s="36">
        <f>SUM(E100+E109)</f>
        <v>0</v>
      </c>
      <c r="F99" s="36">
        <f t="shared" si="8"/>
        <v>0</v>
      </c>
      <c r="G99" s="36">
        <f>SUM(G100+G109)</f>
        <v>0</v>
      </c>
      <c r="H99" s="35">
        <f>SUM(H100+H109)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SUM(D101:D108)</f>
        <v>0</v>
      </c>
      <c r="E100" s="29">
        <f>SUM(E103+E106+E107+E108)</f>
        <v>0</v>
      </c>
      <c r="F100" s="29">
        <f t="shared" si="8"/>
        <v>0</v>
      </c>
      <c r="G100" s="29">
        <f>G101+G102+G103+G106+G107+G108</f>
        <v>0</v>
      </c>
      <c r="H100" s="61">
        <f>H101+H102+H103+H106+H107+H108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62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7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SUM(D105:D105)</f>
        <v>0</v>
      </c>
      <c r="E103" s="29">
        <f>SUM(E104:E105)</f>
        <v>0</v>
      </c>
      <c r="F103" s="29">
        <f>SUM(F104:F105)</f>
        <v>0</v>
      </c>
      <c r="G103" s="29">
        <f t="shared" ref="G103:H103" si="9">SUM(G104:G105)</f>
        <v>0</v>
      </c>
      <c r="H103" s="61">
        <f t="shared" si="9"/>
        <v>0</v>
      </c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51"/>
      <c r="B104" s="167" t="s">
        <v>180</v>
      </c>
      <c r="C104" s="17">
        <v>821312</v>
      </c>
      <c r="D104" s="29"/>
      <c r="E104" s="156"/>
      <c r="F104" s="156"/>
      <c r="G104" s="153"/>
      <c r="H104" s="159"/>
      <c r="I104" s="9"/>
      <c r="J104" s="8"/>
    </row>
    <row r="105" spans="1:10" x14ac:dyDescent="0.2">
      <c r="A105" s="13"/>
      <c r="B105" s="32" t="s">
        <v>182</v>
      </c>
      <c r="C105" s="16">
        <v>821399</v>
      </c>
      <c r="D105" s="29"/>
      <c r="E105" s="156"/>
      <c r="F105" s="156">
        <f t="shared" si="8"/>
        <v>0</v>
      </c>
      <c r="G105" s="33"/>
      <c r="H105" s="37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7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7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7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7"/>
      <c r="I110" s="9" t="e">
        <f t="shared" si="0"/>
        <v>#DIV/0!</v>
      </c>
      <c r="J110" s="8" t="e">
        <f t="shared" si="7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7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63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63"/>
      <c r="I114" s="9" t="e">
        <f t="shared" si="0"/>
        <v>#DIV/0!</v>
      </c>
      <c r="J114" s="8" t="e">
        <f t="shared" si="7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63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63"/>
      <c r="I116" s="9" t="e">
        <f t="shared" si="0"/>
        <v>#DIV/0!</v>
      </c>
      <c r="J116" s="8" t="e">
        <f t="shared" si="7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63"/>
      <c r="I117" s="9" t="e">
        <f t="shared" ref="I117:I125" si="10">SUM(G117/F117)</f>
        <v>#DIV/0!</v>
      </c>
      <c r="J117" s="8" t="e">
        <f t="shared" si="7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63"/>
      <c r="I118" s="9" t="e">
        <f t="shared" si="10"/>
        <v>#DIV/0!</v>
      </c>
      <c r="J118" s="8" t="e">
        <f t="shared" si="7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63"/>
      <c r="I119" s="9" t="e">
        <f t="shared" si="10"/>
        <v>#DIV/0!</v>
      </c>
      <c r="J119" s="8" t="e">
        <f t="shared" si="7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63"/>
      <c r="I120" s="9" t="e">
        <f t="shared" si="10"/>
        <v>#DIV/0!</v>
      </c>
      <c r="J120" s="8" t="e">
        <f t="shared" si="7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64">
        <f>SUM(H122:H124)</f>
        <v>0</v>
      </c>
      <c r="I121" s="20" t="e">
        <f t="shared" si="10"/>
        <v>#DIV/0!</v>
      </c>
      <c r="J121" s="19" t="e">
        <f t="shared" si="7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63"/>
      <c r="I122" s="9" t="e">
        <f t="shared" si="10"/>
        <v>#DIV/0!</v>
      </c>
      <c r="J122" s="8" t="e">
        <f t="shared" si="7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63"/>
      <c r="I123" s="9" t="e">
        <f t="shared" si="10"/>
        <v>#DIV/0!</v>
      </c>
      <c r="J123" s="8" t="e">
        <f t="shared" si="7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63"/>
      <c r="I124" s="9" t="e">
        <f t="shared" si="10"/>
        <v>#DIV/0!</v>
      </c>
      <c r="J124" s="8" t="e">
        <f t="shared" si="7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96"/>
      <c r="I125" s="20" t="e">
        <f t="shared" si="10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1894700.59</v>
      </c>
      <c r="F126" s="36">
        <f>SUM(F17+F125)</f>
        <v>1894700.59</v>
      </c>
      <c r="G126" s="36">
        <f>SUM(G17+G125)</f>
        <v>123851.69</v>
      </c>
      <c r="H126" s="57">
        <f>SUM(H17+H125)</f>
        <v>1202048.68</v>
      </c>
      <c r="I126" s="20">
        <f>SUM(G126/F126)</f>
        <v>6.5367420400708268E-2</v>
      </c>
      <c r="J126" s="19">
        <f>SUM(G126/H126)</f>
        <v>0.10303383886249932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3">
    <mergeCell ref="A12:J12"/>
    <mergeCell ref="A13:K13"/>
    <mergeCell ref="B3:D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tabSelected="1" view="pageBreakPreview" zoomScaleNormal="100" zoomScaleSheetLayoutView="100" workbookViewId="0">
      <selection activeCell="A93" sqref="A93:XFD93"/>
    </sheetView>
  </sheetViews>
  <sheetFormatPr defaultColWidth="8.69921875" defaultRowHeight="12.75" x14ac:dyDescent="0.2"/>
  <cols>
    <col min="1" max="1" width="6.796875" style="3" customWidth="1"/>
    <col min="2" max="2" width="27.796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0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0" ht="18.75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0" ht="15" customHeight="1" x14ac:dyDescent="0.25">
      <c r="A3" s="88"/>
      <c r="B3" s="103"/>
      <c r="C3" s="68"/>
      <c r="D3" s="70"/>
      <c r="E3" s="70"/>
      <c r="F3" s="82"/>
      <c r="G3" s="82"/>
      <c r="H3" s="107"/>
      <c r="I3" s="71"/>
      <c r="J3" s="72"/>
    </row>
    <row r="4" spans="1:10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0" ht="15" customHeight="1" x14ac:dyDescent="0.2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0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 t="s">
        <v>18</v>
      </c>
      <c r="I6" s="71"/>
      <c r="J6" s="72"/>
    </row>
    <row r="7" spans="1:10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0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0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0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0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0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0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0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0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0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SUM(D18+D164+D183+D191)</f>
        <v>12133000</v>
      </c>
      <c r="E17" s="36">
        <f>SUM(E18+E164+E183+E191)</f>
        <v>70863</v>
      </c>
      <c r="F17" s="36">
        <f>SUM(D17:E17)</f>
        <v>12203863</v>
      </c>
      <c r="G17" s="36">
        <f>SUM(G18+G193+G201)</f>
        <v>11489791.77</v>
      </c>
      <c r="H17" s="36">
        <f>SUM(H18+H193+H201)</f>
        <v>5016819.45</v>
      </c>
      <c r="I17" s="20">
        <f t="shared" ref="I17:I195" si="0">SUM(G17/F17)</f>
        <v>0.94148809848160375</v>
      </c>
      <c r="J17" s="19">
        <f t="shared" ref="J17:J159" si="1">SUM(G17/H17)</f>
        <v>2.2902541908300087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SUM(D19+D53+D139+D160)</f>
        <v>11983000</v>
      </c>
      <c r="E18" s="36">
        <f>SUM(E19+E53+E139+E160)</f>
        <v>70863</v>
      </c>
      <c r="F18" s="36">
        <f>SUM(D18:E18)</f>
        <v>12053863</v>
      </c>
      <c r="G18" s="36">
        <f>SUM(G19+G53+G139+G168)</f>
        <v>11489791.77</v>
      </c>
      <c r="H18" s="36">
        <f>SUM(H19+H53+H139+H168)</f>
        <v>5016819.45</v>
      </c>
      <c r="I18" s="20">
        <f>SUM(G18/F18)</f>
        <v>0.95320411141225014</v>
      </c>
      <c r="J18" s="19">
        <f t="shared" si="1"/>
        <v>2.2902541908300087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SUM(D20+D36)</f>
        <v>5248000</v>
      </c>
      <c r="E19" s="65">
        <f>SUM(E20+E36)</f>
        <v>67000</v>
      </c>
      <c r="F19" s="65">
        <f>SUM(D19:E19)</f>
        <v>5315000</v>
      </c>
      <c r="G19" s="65">
        <f>SUM(G20+G36)</f>
        <v>5045229.2200000007</v>
      </c>
      <c r="H19" s="65">
        <f>SUM(H20+H36)</f>
        <v>4525826.72</v>
      </c>
      <c r="I19" s="9">
        <f t="shared" si="0"/>
        <v>0.94924350329256835</v>
      </c>
      <c r="J19" s="8">
        <f>SUM(G19/H19)</f>
        <v>1.1147641154056382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SUM(D21:D35)</f>
        <v>4539000</v>
      </c>
      <c r="E20" s="65">
        <f>SUM(E21:E35)</f>
        <v>0</v>
      </c>
      <c r="F20" s="65">
        <f>SUM(F21:F35)</f>
        <v>4539000</v>
      </c>
      <c r="G20" s="65">
        <f>SUM(G21:G35)</f>
        <v>4313234.2600000007</v>
      </c>
      <c r="H20" s="65">
        <f>SUM(H21:H35)</f>
        <v>3974998.9499999997</v>
      </c>
      <c r="I20" s="9">
        <f t="shared" si="0"/>
        <v>0.95026090768891847</v>
      </c>
      <c r="J20" s="8">
        <f t="shared" si="1"/>
        <v>1.0850906665019373</v>
      </c>
    </row>
    <row r="21" spans="1:10" ht="15" customHeight="1" x14ac:dyDescent="0.2">
      <c r="A21" s="160" t="s">
        <v>187</v>
      </c>
      <c r="B21" s="32" t="s">
        <v>107</v>
      </c>
      <c r="C21" s="16">
        <v>611111</v>
      </c>
      <c r="D21" s="156">
        <v>2200000</v>
      </c>
      <c r="E21" s="156"/>
      <c r="F21" s="156">
        <f>SUM(D21:E21)</f>
        <v>2200000</v>
      </c>
      <c r="G21" s="156">
        <v>1989516.48</v>
      </c>
      <c r="H21" s="156">
        <v>1772554.87</v>
      </c>
      <c r="I21" s="9">
        <f t="shared" si="0"/>
        <v>0.90432567272727271</v>
      </c>
      <c r="J21" s="8">
        <f t="shared" si="1"/>
        <v>1.1224005043070966</v>
      </c>
    </row>
    <row r="22" spans="1:10" ht="15" customHeight="1" x14ac:dyDescent="0.2">
      <c r="A22" s="17" t="s">
        <v>188</v>
      </c>
      <c r="B22" s="32" t="s">
        <v>315</v>
      </c>
      <c r="C22" s="16">
        <v>611112</v>
      </c>
      <c r="D22" s="156">
        <v>5000</v>
      </c>
      <c r="E22" s="156"/>
      <c r="F22" s="156">
        <f>SUM(D22:E22)</f>
        <v>5000</v>
      </c>
      <c r="G22" s="156"/>
      <c r="H22" s="156">
        <v>1667.28</v>
      </c>
      <c r="I22" s="9">
        <f t="shared" si="0"/>
        <v>0</v>
      </c>
      <c r="J22" s="8">
        <f t="shared" si="1"/>
        <v>0</v>
      </c>
    </row>
    <row r="23" spans="1:10" ht="15" customHeight="1" x14ac:dyDescent="0.2">
      <c r="A23" s="160" t="s">
        <v>189</v>
      </c>
      <c r="B23" s="32" t="s">
        <v>108</v>
      </c>
      <c r="C23" s="16">
        <v>611113</v>
      </c>
      <c r="D23" s="156">
        <v>10000</v>
      </c>
      <c r="E23" s="65"/>
      <c r="F23" s="156">
        <f t="shared" ref="F23:F35" si="2">SUM(D23:E23)</f>
        <v>10000</v>
      </c>
      <c r="G23" s="156">
        <v>4512.08</v>
      </c>
      <c r="H23" s="156">
        <v>5008.88</v>
      </c>
      <c r="I23" s="9">
        <f t="shared" si="0"/>
        <v>0.451208</v>
      </c>
      <c r="J23" s="8">
        <f t="shared" si="1"/>
        <v>0.90081615051668229</v>
      </c>
    </row>
    <row r="24" spans="1:10" ht="15" customHeight="1" x14ac:dyDescent="0.2">
      <c r="A24" s="17" t="s">
        <v>190</v>
      </c>
      <c r="B24" s="32" t="s">
        <v>109</v>
      </c>
      <c r="C24" s="16">
        <v>611114</v>
      </c>
      <c r="D24" s="156">
        <v>110000</v>
      </c>
      <c r="E24" s="65"/>
      <c r="F24" s="156">
        <f t="shared" si="2"/>
        <v>110000</v>
      </c>
      <c r="G24" s="156">
        <v>184984.64</v>
      </c>
      <c r="H24" s="156">
        <v>231312.34</v>
      </c>
      <c r="I24" s="9">
        <f t="shared" si="0"/>
        <v>1.6816785454545455</v>
      </c>
      <c r="J24" s="8">
        <f t="shared" si="1"/>
        <v>0.79971799169901625</v>
      </c>
    </row>
    <row r="25" spans="1:10" ht="15" customHeight="1" x14ac:dyDescent="0.2">
      <c r="A25" s="17" t="s">
        <v>191</v>
      </c>
      <c r="B25" s="32" t="s">
        <v>110</v>
      </c>
      <c r="C25" s="16">
        <v>611115</v>
      </c>
      <c r="D25" s="156">
        <v>160000</v>
      </c>
      <c r="E25" s="156"/>
      <c r="F25" s="156">
        <f>SUM(D25:E25)</f>
        <v>160000</v>
      </c>
      <c r="G25" s="156">
        <v>274989.59999999998</v>
      </c>
      <c r="H25" s="156">
        <v>267652.65999999997</v>
      </c>
      <c r="I25" s="9">
        <f t="shared" si="0"/>
        <v>1.7186849999999998</v>
      </c>
      <c r="J25" s="8">
        <f t="shared" si="1"/>
        <v>1.0274121691897253</v>
      </c>
    </row>
    <row r="26" spans="1:10" ht="15" customHeight="1" x14ac:dyDescent="0.2">
      <c r="A26" s="17" t="s">
        <v>192</v>
      </c>
      <c r="B26" s="32" t="s">
        <v>112</v>
      </c>
      <c r="C26" s="16">
        <v>611116</v>
      </c>
      <c r="D26" s="156">
        <v>4000</v>
      </c>
      <c r="E26" s="65"/>
      <c r="F26" s="156">
        <f t="shared" si="2"/>
        <v>4000</v>
      </c>
      <c r="G26" s="156">
        <v>7551.4</v>
      </c>
      <c r="H26" s="156">
        <v>3863.9</v>
      </c>
      <c r="I26" s="9">
        <f t="shared" si="0"/>
        <v>1.8878499999999998</v>
      </c>
      <c r="J26" s="8">
        <f t="shared" si="1"/>
        <v>1.9543466445818989</v>
      </c>
    </row>
    <row r="27" spans="1:10" ht="15" customHeight="1" x14ac:dyDescent="0.2">
      <c r="A27" s="17" t="s">
        <v>193</v>
      </c>
      <c r="B27" s="32" t="s">
        <v>111</v>
      </c>
      <c r="C27" s="16">
        <v>611117</v>
      </c>
      <c r="D27" s="156">
        <v>60000</v>
      </c>
      <c r="E27" s="65"/>
      <c r="F27" s="156">
        <f t="shared" si="2"/>
        <v>60000</v>
      </c>
      <c r="G27" s="156">
        <v>75276.75</v>
      </c>
      <c r="H27" s="156">
        <v>55293.21</v>
      </c>
      <c r="I27" s="9">
        <f t="shared" si="0"/>
        <v>1.2546124999999999</v>
      </c>
      <c r="J27" s="8">
        <f t="shared" si="1"/>
        <v>1.3614103793214394</v>
      </c>
    </row>
    <row r="28" spans="1:10" ht="15" customHeight="1" x14ac:dyDescent="0.2">
      <c r="A28" s="17" t="s">
        <v>194</v>
      </c>
      <c r="B28" s="32" t="s">
        <v>113</v>
      </c>
      <c r="C28" s="16">
        <v>611122</v>
      </c>
      <c r="D28" s="156">
        <v>220000</v>
      </c>
      <c r="E28" s="156"/>
      <c r="F28" s="156">
        <f t="shared" si="2"/>
        <v>220000</v>
      </c>
      <c r="G28" s="156">
        <v>200528.87</v>
      </c>
      <c r="H28" s="156">
        <v>172732.19</v>
      </c>
      <c r="I28" s="9">
        <f t="shared" si="0"/>
        <v>0.91149486363636356</v>
      </c>
      <c r="J28" s="8">
        <f t="shared" si="1"/>
        <v>1.1609235661285833</v>
      </c>
    </row>
    <row r="29" spans="1:10" ht="15" customHeight="1" x14ac:dyDescent="0.2">
      <c r="A29" s="17" t="s">
        <v>195</v>
      </c>
      <c r="B29" s="32" t="s">
        <v>114</v>
      </c>
      <c r="C29" s="16">
        <v>611123</v>
      </c>
      <c r="D29" s="156">
        <v>950000</v>
      </c>
      <c r="E29" s="65"/>
      <c r="F29" s="156">
        <f t="shared" si="2"/>
        <v>950000</v>
      </c>
      <c r="G29" s="156">
        <v>865913.71</v>
      </c>
      <c r="H29" s="156">
        <v>798850.6</v>
      </c>
      <c r="I29" s="9">
        <f t="shared" si="0"/>
        <v>0.91148811578947364</v>
      </c>
      <c r="J29" s="8">
        <f t="shared" si="1"/>
        <v>1.0839495019469223</v>
      </c>
    </row>
    <row r="30" spans="1:10" ht="15" customHeight="1" x14ac:dyDescent="0.2">
      <c r="A30" s="17" t="s">
        <v>196</v>
      </c>
      <c r="B30" s="32" t="s">
        <v>115</v>
      </c>
      <c r="C30" s="16">
        <v>611124</v>
      </c>
      <c r="D30" s="156">
        <v>680000</v>
      </c>
      <c r="E30" s="65"/>
      <c r="F30" s="156">
        <f t="shared" si="2"/>
        <v>680000</v>
      </c>
      <c r="G30" s="156">
        <v>575538.34</v>
      </c>
      <c r="H30" s="156">
        <v>553809.43999999994</v>
      </c>
      <c r="I30" s="9">
        <f t="shared" si="0"/>
        <v>0.84637991176470584</v>
      </c>
      <c r="J30" s="8">
        <f t="shared" si="1"/>
        <v>1.0392353369780045</v>
      </c>
    </row>
    <row r="31" spans="1:10" ht="15" customHeight="1" x14ac:dyDescent="0.2">
      <c r="A31" s="17" t="s">
        <v>197</v>
      </c>
      <c r="B31" s="32" t="s">
        <v>116</v>
      </c>
      <c r="C31" s="16">
        <v>611125</v>
      </c>
      <c r="D31" s="156">
        <v>74000</v>
      </c>
      <c r="E31" s="65"/>
      <c r="F31" s="156">
        <f t="shared" si="2"/>
        <v>74000</v>
      </c>
      <c r="G31" s="156">
        <v>61208.93</v>
      </c>
      <c r="H31" s="156">
        <v>56806</v>
      </c>
      <c r="I31" s="9">
        <f t="shared" si="0"/>
        <v>0.82714770270270266</v>
      </c>
      <c r="J31" s="8">
        <f t="shared" si="1"/>
        <v>1.0775081857550259</v>
      </c>
    </row>
    <row r="32" spans="1:10" ht="15" customHeight="1" x14ac:dyDescent="0.2">
      <c r="A32" s="17" t="s">
        <v>198</v>
      </c>
      <c r="B32" s="32" t="s">
        <v>117</v>
      </c>
      <c r="C32" s="16">
        <v>611126</v>
      </c>
      <c r="D32" s="156">
        <v>22000</v>
      </c>
      <c r="E32" s="65"/>
      <c r="F32" s="156">
        <f t="shared" si="2"/>
        <v>22000</v>
      </c>
      <c r="G32" s="156">
        <v>22959.07</v>
      </c>
      <c r="H32" s="156">
        <v>20687.759999999998</v>
      </c>
      <c r="I32" s="9">
        <f t="shared" si="0"/>
        <v>1.0435940909090908</v>
      </c>
      <c r="J32" s="8">
        <f t="shared" si="1"/>
        <v>1.1097900401010066</v>
      </c>
    </row>
    <row r="33" spans="1:10" ht="15" customHeight="1" x14ac:dyDescent="0.2">
      <c r="A33" s="17" t="s">
        <v>199</v>
      </c>
      <c r="B33" s="32" t="s">
        <v>118</v>
      </c>
      <c r="C33" s="16">
        <v>611127</v>
      </c>
      <c r="D33" s="156">
        <v>2000</v>
      </c>
      <c r="E33" s="65"/>
      <c r="F33" s="156">
        <f t="shared" si="2"/>
        <v>2000</v>
      </c>
      <c r="G33" s="156"/>
      <c r="H33" s="156"/>
      <c r="I33" s="9">
        <f t="shared" si="0"/>
        <v>0</v>
      </c>
      <c r="J33" s="8" t="e">
        <f t="shared" si="1"/>
        <v>#DIV/0!</v>
      </c>
    </row>
    <row r="34" spans="1:10" ht="24" customHeight="1" x14ac:dyDescent="0.2">
      <c r="A34" s="17" t="s">
        <v>316</v>
      </c>
      <c r="B34" s="32" t="s">
        <v>119</v>
      </c>
      <c r="C34" s="16">
        <v>611132</v>
      </c>
      <c r="D34" s="156">
        <v>8000</v>
      </c>
      <c r="E34" s="65"/>
      <c r="F34" s="156">
        <f t="shared" si="2"/>
        <v>8000</v>
      </c>
      <c r="G34" s="156">
        <v>8246.44</v>
      </c>
      <c r="H34" s="156">
        <v>7693</v>
      </c>
      <c r="I34" s="9">
        <f t="shared" si="0"/>
        <v>1.030805</v>
      </c>
      <c r="J34" s="8">
        <f t="shared" si="1"/>
        <v>1.07194072533472</v>
      </c>
    </row>
    <row r="35" spans="1:10" ht="24" customHeight="1" x14ac:dyDescent="0.2">
      <c r="A35" s="17" t="s">
        <v>317</v>
      </c>
      <c r="B35" s="32" t="s">
        <v>318</v>
      </c>
      <c r="C35" s="16">
        <v>611141</v>
      </c>
      <c r="D35" s="156">
        <v>34000</v>
      </c>
      <c r="E35" s="156"/>
      <c r="F35" s="156">
        <f t="shared" si="2"/>
        <v>34000</v>
      </c>
      <c r="G35" s="156">
        <v>42007.95</v>
      </c>
      <c r="H35" s="156">
        <v>27066.82</v>
      </c>
      <c r="I35" s="9">
        <f t="shared" si="0"/>
        <v>1.2355279411764706</v>
      </c>
      <c r="J35" s="8">
        <f t="shared" si="1"/>
        <v>1.5520090649732772</v>
      </c>
    </row>
    <row r="36" spans="1:10" ht="15" customHeight="1" x14ac:dyDescent="0.2">
      <c r="A36" s="13">
        <v>5</v>
      </c>
      <c r="B36" s="148" t="s">
        <v>76</v>
      </c>
      <c r="C36" s="149">
        <v>611200</v>
      </c>
      <c r="D36" s="65">
        <f>SUM(D37:D52)</f>
        <v>709000</v>
      </c>
      <c r="E36" s="65">
        <f>SUM(E37:E52)</f>
        <v>67000</v>
      </c>
      <c r="F36" s="33">
        <f>SUM(D36:E36)</f>
        <v>776000</v>
      </c>
      <c r="G36" s="33">
        <f>SUM(G37:G52)</f>
        <v>731994.96</v>
      </c>
      <c r="H36" s="33">
        <f>SUM(H37:H52)</f>
        <v>550827.77</v>
      </c>
      <c r="I36" s="9">
        <f t="shared" si="0"/>
        <v>0.94329247422680407</v>
      </c>
      <c r="J36" s="8">
        <f t="shared" si="1"/>
        <v>1.3288998846227378</v>
      </c>
    </row>
    <row r="37" spans="1:10" ht="15" customHeight="1" x14ac:dyDescent="0.2">
      <c r="A37" s="13" t="s">
        <v>200</v>
      </c>
      <c r="B37" s="32" t="s">
        <v>120</v>
      </c>
      <c r="C37" s="16">
        <v>611211</v>
      </c>
      <c r="D37" s="156">
        <v>140000</v>
      </c>
      <c r="E37" s="156"/>
      <c r="F37" s="153">
        <f>SUM(D37:E37)</f>
        <v>140000</v>
      </c>
      <c r="G37" s="15">
        <v>147328.84</v>
      </c>
      <c r="H37" s="15">
        <v>137822.41</v>
      </c>
      <c r="I37" s="9">
        <f t="shared" si="0"/>
        <v>1.0523488571428572</v>
      </c>
      <c r="J37" s="8">
        <f t="shared" si="1"/>
        <v>1.0689759379479722</v>
      </c>
    </row>
    <row r="38" spans="1:10" ht="15" customHeight="1" x14ac:dyDescent="0.2">
      <c r="A38" s="13" t="s">
        <v>201</v>
      </c>
      <c r="B38" s="32" t="s">
        <v>121</v>
      </c>
      <c r="C38" s="16">
        <v>611213</v>
      </c>
      <c r="D38" s="156">
        <v>43000</v>
      </c>
      <c r="E38" s="156"/>
      <c r="F38" s="153">
        <f t="shared" ref="F38:F52" si="3">SUM(D38:E38)</f>
        <v>43000</v>
      </c>
      <c r="G38" s="15">
        <v>34298.36</v>
      </c>
      <c r="H38" s="15">
        <v>35675.800000000003</v>
      </c>
      <c r="I38" s="9">
        <f t="shared" si="0"/>
        <v>0.79763627906976742</v>
      </c>
      <c r="J38" s="8">
        <f t="shared" si="1"/>
        <v>0.9613900739436817</v>
      </c>
    </row>
    <row r="39" spans="1:10" ht="15" customHeight="1" x14ac:dyDescent="0.2">
      <c r="A39" s="13" t="s">
        <v>202</v>
      </c>
      <c r="B39" s="32" t="s">
        <v>122</v>
      </c>
      <c r="C39" s="16">
        <v>611214</v>
      </c>
      <c r="D39" s="156">
        <v>30000</v>
      </c>
      <c r="E39" s="65"/>
      <c r="F39" s="153">
        <f t="shared" si="3"/>
        <v>30000</v>
      </c>
      <c r="G39" s="15">
        <v>22097.87</v>
      </c>
      <c r="H39" s="15">
        <v>21410.41</v>
      </c>
      <c r="I39" s="9">
        <f t="shared" si="0"/>
        <v>0.73659566666666665</v>
      </c>
      <c r="J39" s="8">
        <f t="shared" si="1"/>
        <v>1.0321086798431229</v>
      </c>
    </row>
    <row r="40" spans="1:10" ht="15" customHeight="1" x14ac:dyDescent="0.2">
      <c r="A40" s="13" t="s">
        <v>203</v>
      </c>
      <c r="B40" s="32" t="s">
        <v>123</v>
      </c>
      <c r="C40" s="16">
        <v>611221</v>
      </c>
      <c r="D40" s="156">
        <v>266000</v>
      </c>
      <c r="E40" s="65"/>
      <c r="F40" s="153">
        <f t="shared" si="3"/>
        <v>266000</v>
      </c>
      <c r="G40" s="15">
        <v>256035.62</v>
      </c>
      <c r="H40" s="15">
        <v>205804.54</v>
      </c>
      <c r="I40" s="9">
        <f t="shared" si="0"/>
        <v>0.9625399248120301</v>
      </c>
      <c r="J40" s="8">
        <f t="shared" si="1"/>
        <v>1.2440717780083956</v>
      </c>
    </row>
    <row r="41" spans="1:10" ht="15" customHeight="1" x14ac:dyDescent="0.2">
      <c r="A41" s="13" t="s">
        <v>204</v>
      </c>
      <c r="B41" s="32" t="s">
        <v>124</v>
      </c>
      <c r="C41" s="16">
        <v>611224</v>
      </c>
      <c r="D41" s="156">
        <v>45000</v>
      </c>
      <c r="E41" s="65"/>
      <c r="F41" s="153">
        <f t="shared" si="3"/>
        <v>45000</v>
      </c>
      <c r="G41" s="15">
        <v>42749.99</v>
      </c>
      <c r="H41" s="15">
        <v>42905.45</v>
      </c>
      <c r="I41" s="9">
        <f t="shared" si="0"/>
        <v>0.94999977777777778</v>
      </c>
      <c r="J41" s="8">
        <f t="shared" si="1"/>
        <v>0.99637668408092683</v>
      </c>
    </row>
    <row r="42" spans="1:10" ht="15" customHeight="1" x14ac:dyDescent="0.2">
      <c r="A42" s="13" t="s">
        <v>205</v>
      </c>
      <c r="B42" s="32" t="s">
        <v>125</v>
      </c>
      <c r="C42" s="16">
        <v>611225</v>
      </c>
      <c r="D42" s="156">
        <v>50000</v>
      </c>
      <c r="E42" s="172"/>
      <c r="F42" s="153">
        <f t="shared" si="3"/>
        <v>50000</v>
      </c>
      <c r="G42" s="15">
        <v>49202.83</v>
      </c>
      <c r="H42" s="15">
        <v>17894.64</v>
      </c>
      <c r="I42" s="9">
        <f t="shared" si="0"/>
        <v>0.98405660000000006</v>
      </c>
      <c r="J42" s="8">
        <f t="shared" si="1"/>
        <v>2.7495847918706384</v>
      </c>
    </row>
    <row r="43" spans="1:10" ht="26.25" customHeight="1" x14ac:dyDescent="0.2">
      <c r="A43" s="13" t="s">
        <v>206</v>
      </c>
      <c r="B43" s="32" t="s">
        <v>126</v>
      </c>
      <c r="C43" s="16">
        <v>611226</v>
      </c>
      <c r="D43" s="156">
        <v>15000</v>
      </c>
      <c r="E43" s="156"/>
      <c r="F43" s="153">
        <f t="shared" si="3"/>
        <v>15000</v>
      </c>
      <c r="G43" s="15">
        <v>10516</v>
      </c>
      <c r="H43" s="15">
        <v>10131</v>
      </c>
      <c r="I43" s="9">
        <f t="shared" si="0"/>
        <v>0.70106666666666662</v>
      </c>
      <c r="J43" s="8">
        <f t="shared" si="1"/>
        <v>1.0380021715526602</v>
      </c>
    </row>
    <row r="44" spans="1:10" ht="15" customHeight="1" x14ac:dyDescent="0.2">
      <c r="A44" s="13" t="s">
        <v>207</v>
      </c>
      <c r="B44" s="32" t="s">
        <v>127</v>
      </c>
      <c r="C44" s="16">
        <v>611227</v>
      </c>
      <c r="D44" s="156">
        <v>8000</v>
      </c>
      <c r="E44" s="156"/>
      <c r="F44" s="153">
        <f t="shared" si="3"/>
        <v>8000</v>
      </c>
      <c r="G44" s="15">
        <v>2868</v>
      </c>
      <c r="H44" s="15">
        <v>5526</v>
      </c>
      <c r="I44" s="9">
        <f t="shared" si="0"/>
        <v>0.35849999999999999</v>
      </c>
      <c r="J44" s="8">
        <f t="shared" si="1"/>
        <v>0.51900108577633008</v>
      </c>
    </row>
    <row r="45" spans="1:10" ht="15" customHeight="1" x14ac:dyDescent="0.2">
      <c r="A45" s="13" t="s">
        <v>208</v>
      </c>
      <c r="B45" s="32" t="s">
        <v>304</v>
      </c>
      <c r="C45" s="16">
        <v>611228</v>
      </c>
      <c r="D45" s="156">
        <v>11000</v>
      </c>
      <c r="E45" s="156"/>
      <c r="F45" s="153">
        <f t="shared" si="3"/>
        <v>11000</v>
      </c>
      <c r="G45" s="15">
        <v>14340</v>
      </c>
      <c r="H45" s="15">
        <v>2763</v>
      </c>
      <c r="I45" s="9">
        <f t="shared" si="0"/>
        <v>1.3036363636363637</v>
      </c>
      <c r="J45" s="8">
        <f t="shared" si="1"/>
        <v>5.1900108577633004</v>
      </c>
    </row>
    <row r="46" spans="1:10" ht="15" customHeight="1" x14ac:dyDescent="0.2">
      <c r="A46" s="13" t="s">
        <v>209</v>
      </c>
      <c r="B46" s="32" t="s">
        <v>495</v>
      </c>
      <c r="C46" s="16">
        <v>611229</v>
      </c>
      <c r="D46" s="156"/>
      <c r="E46" s="156">
        <v>67000</v>
      </c>
      <c r="F46" s="153">
        <f t="shared" si="3"/>
        <v>67000</v>
      </c>
      <c r="G46" s="15">
        <v>67000</v>
      </c>
      <c r="H46" s="15"/>
      <c r="I46" s="9">
        <f t="shared" si="0"/>
        <v>1</v>
      </c>
      <c r="J46" s="8"/>
    </row>
    <row r="47" spans="1:10" ht="15" customHeight="1" x14ac:dyDescent="0.2">
      <c r="A47" s="13" t="s">
        <v>210</v>
      </c>
      <c r="B47" s="32" t="s">
        <v>128</v>
      </c>
      <c r="C47" s="16">
        <v>611272</v>
      </c>
      <c r="D47" s="156">
        <v>19000</v>
      </c>
      <c r="E47" s="156"/>
      <c r="F47" s="153">
        <f t="shared" si="3"/>
        <v>19000</v>
      </c>
      <c r="G47" s="15">
        <v>17502.439999999999</v>
      </c>
      <c r="H47" s="15">
        <v>11808.29</v>
      </c>
      <c r="I47" s="9">
        <f t="shared" si="0"/>
        <v>0.9211810526315789</v>
      </c>
      <c r="J47" s="8">
        <f t="shared" si="1"/>
        <v>1.4822163073569499</v>
      </c>
    </row>
    <row r="48" spans="1:10" ht="15" customHeight="1" x14ac:dyDescent="0.2">
      <c r="A48" s="13" t="s">
        <v>211</v>
      </c>
      <c r="B48" s="32" t="s">
        <v>129</v>
      </c>
      <c r="C48" s="16">
        <v>611273</v>
      </c>
      <c r="D48" s="156">
        <v>46000</v>
      </c>
      <c r="E48" s="156"/>
      <c r="F48" s="153">
        <f t="shared" si="3"/>
        <v>46000</v>
      </c>
      <c r="G48" s="15">
        <v>40650.75</v>
      </c>
      <c r="H48" s="15">
        <v>33447.620000000003</v>
      </c>
      <c r="I48" s="9">
        <f t="shared" si="0"/>
        <v>0.88371195652173917</v>
      </c>
      <c r="J48" s="8">
        <f t="shared" si="1"/>
        <v>1.2153555320229061</v>
      </c>
    </row>
    <row r="49" spans="1:10" ht="15" customHeight="1" x14ac:dyDescent="0.2">
      <c r="A49" s="13" t="s">
        <v>212</v>
      </c>
      <c r="B49" s="32" t="s">
        <v>130</v>
      </c>
      <c r="C49" s="16">
        <v>611274</v>
      </c>
      <c r="D49" s="156">
        <v>29000</v>
      </c>
      <c r="E49" s="156"/>
      <c r="F49" s="153">
        <f t="shared" si="3"/>
        <v>29000</v>
      </c>
      <c r="G49" s="15">
        <v>22408.400000000001</v>
      </c>
      <c r="H49" s="15">
        <v>21547.77</v>
      </c>
      <c r="I49" s="9">
        <f t="shared" si="0"/>
        <v>0.77270344827586213</v>
      </c>
      <c r="J49" s="8">
        <f t="shared" si="1"/>
        <v>1.0399405599744196</v>
      </c>
    </row>
    <row r="50" spans="1:10" ht="15" customHeight="1" x14ac:dyDescent="0.2">
      <c r="A50" s="13" t="s">
        <v>213</v>
      </c>
      <c r="B50" s="32" t="s">
        <v>132</v>
      </c>
      <c r="C50" s="16">
        <v>611275</v>
      </c>
      <c r="D50" s="156">
        <v>3000</v>
      </c>
      <c r="E50" s="65"/>
      <c r="F50" s="153">
        <f t="shared" si="3"/>
        <v>3000</v>
      </c>
      <c r="G50" s="15">
        <v>1355.73</v>
      </c>
      <c r="H50" s="15">
        <v>1121.3800000000001</v>
      </c>
      <c r="I50" s="9">
        <f t="shared" si="0"/>
        <v>0.45190999999999998</v>
      </c>
      <c r="J50" s="8">
        <f t="shared" si="1"/>
        <v>1.2089835738108401</v>
      </c>
    </row>
    <row r="51" spans="1:10" ht="15" customHeight="1" x14ac:dyDescent="0.2">
      <c r="A51" s="13" t="s">
        <v>307</v>
      </c>
      <c r="B51" s="32" t="s">
        <v>131</v>
      </c>
      <c r="C51" s="16">
        <v>611276</v>
      </c>
      <c r="D51" s="156">
        <v>3000</v>
      </c>
      <c r="E51" s="65"/>
      <c r="F51" s="153">
        <f t="shared" si="3"/>
        <v>3000</v>
      </c>
      <c r="G51" s="15">
        <v>3640.13</v>
      </c>
      <c r="H51" s="15">
        <v>2969.46</v>
      </c>
      <c r="I51" s="9">
        <f t="shared" si="0"/>
        <v>1.2133766666666668</v>
      </c>
      <c r="J51" s="8">
        <f t="shared" si="1"/>
        <v>1.2258558795201822</v>
      </c>
    </row>
    <row r="52" spans="1:10" ht="15" customHeight="1" x14ac:dyDescent="0.2">
      <c r="A52" s="13" t="s">
        <v>496</v>
      </c>
      <c r="B52" s="32" t="s">
        <v>133</v>
      </c>
      <c r="C52" s="16">
        <v>611277</v>
      </c>
      <c r="D52" s="156">
        <v>1000</v>
      </c>
      <c r="E52" s="65"/>
      <c r="F52" s="153">
        <f t="shared" si="3"/>
        <v>1000</v>
      </c>
      <c r="G52" s="15"/>
      <c r="H52" s="15"/>
      <c r="I52" s="9">
        <f t="shared" si="0"/>
        <v>0</v>
      </c>
      <c r="J52" s="8" t="e">
        <f t="shared" si="1"/>
        <v>#DIV/0!</v>
      </c>
    </row>
    <row r="53" spans="1:10" ht="25.5" customHeight="1" x14ac:dyDescent="0.2">
      <c r="A53" s="149">
        <v>6</v>
      </c>
      <c r="B53" s="31" t="s">
        <v>3</v>
      </c>
      <c r="C53" s="30">
        <v>613000</v>
      </c>
      <c r="D53" s="66">
        <f>SUM(D54+D67+D73+D75+D87+D93+D98+D106+D110)</f>
        <v>745000</v>
      </c>
      <c r="E53" s="66">
        <f>SUM(E54+E67+E73+E75+E87+E93+E98+E106+E110)</f>
        <v>3863</v>
      </c>
      <c r="F53" s="66">
        <f>SUM(D53:E53)</f>
        <v>748863</v>
      </c>
      <c r="G53" s="66">
        <f>SUM(G54+G67+G73+G75+G87+G93+G98+G106+G110)</f>
        <v>686949.55</v>
      </c>
      <c r="H53" s="66">
        <f>SUM(H54+H67+H73+H75+H87+H93+H98+H106+H110)</f>
        <v>487492.73000000004</v>
      </c>
      <c r="I53" s="9">
        <f t="shared" si="0"/>
        <v>0.91732339560106457</v>
      </c>
      <c r="J53" s="8">
        <f t="shared" si="1"/>
        <v>1.4091482964269026</v>
      </c>
    </row>
    <row r="54" spans="1:10" ht="15" customHeight="1" x14ac:dyDescent="0.2">
      <c r="A54" s="151">
        <v>7</v>
      </c>
      <c r="B54" s="148" t="s">
        <v>75</v>
      </c>
      <c r="C54" s="149">
        <v>613100</v>
      </c>
      <c r="D54" s="33">
        <f>SUM(D55:D66)</f>
        <v>197000</v>
      </c>
      <c r="E54" s="33">
        <f>SUM(E55:E66)</f>
        <v>50000</v>
      </c>
      <c r="F54" s="33">
        <f>SUM(D54:E54)</f>
        <v>247000</v>
      </c>
      <c r="G54" s="58">
        <f>SUM(G55:G66)</f>
        <v>270874.65999999997</v>
      </c>
      <c r="H54" s="58">
        <f>SUM(H55:H66)</f>
        <v>93177.77</v>
      </c>
      <c r="I54" s="9">
        <f t="shared" si="0"/>
        <v>1.0966585425101214</v>
      </c>
      <c r="J54" s="8">
        <f t="shared" si="1"/>
        <v>2.9070738653650969</v>
      </c>
    </row>
    <row r="55" spans="1:10" ht="15" customHeight="1" x14ac:dyDescent="0.2">
      <c r="A55" s="13" t="s">
        <v>214</v>
      </c>
      <c r="B55" s="32" t="s">
        <v>134</v>
      </c>
      <c r="C55" s="16">
        <v>613111</v>
      </c>
      <c r="D55" s="153"/>
      <c r="E55" s="153"/>
      <c r="F55" s="153">
        <f>SUM(D55:E55)</f>
        <v>0</v>
      </c>
      <c r="G55" s="15">
        <v>3146.3</v>
      </c>
      <c r="H55" s="15">
        <v>703.55</v>
      </c>
      <c r="I55" s="9" t="e">
        <f t="shared" si="0"/>
        <v>#DIV/0!</v>
      </c>
      <c r="J55" s="8">
        <f t="shared" si="1"/>
        <v>4.4720346812593279</v>
      </c>
    </row>
    <row r="56" spans="1:10" ht="15" customHeight="1" x14ac:dyDescent="0.2">
      <c r="A56" s="13" t="s">
        <v>215</v>
      </c>
      <c r="B56" s="32" t="s">
        <v>135</v>
      </c>
      <c r="C56" s="16">
        <v>613113</v>
      </c>
      <c r="D56" s="153"/>
      <c r="E56" s="153"/>
      <c r="F56" s="153">
        <f t="shared" ref="F56:F66" si="4">SUM(D56:E56)</f>
        <v>0</v>
      </c>
      <c r="G56" s="15">
        <v>205.2</v>
      </c>
      <c r="H56" s="15">
        <v>135.9</v>
      </c>
      <c r="I56" s="9" t="e">
        <f t="shared" si="0"/>
        <v>#DIV/0!</v>
      </c>
      <c r="J56" s="8">
        <f t="shared" si="1"/>
        <v>1.509933774834437</v>
      </c>
    </row>
    <row r="57" spans="1:10" ht="15" customHeight="1" x14ac:dyDescent="0.2">
      <c r="A57" s="13" t="s">
        <v>216</v>
      </c>
      <c r="B57" s="32" t="s">
        <v>136</v>
      </c>
      <c r="C57" s="16">
        <v>613114</v>
      </c>
      <c r="D57" s="153">
        <v>11000</v>
      </c>
      <c r="E57" s="153"/>
      <c r="F57" s="153">
        <f t="shared" si="4"/>
        <v>11000</v>
      </c>
      <c r="G57" s="15">
        <v>5134.9399999999996</v>
      </c>
      <c r="H57" s="15">
        <v>6477.98</v>
      </c>
      <c r="I57" s="9">
        <f t="shared" si="0"/>
        <v>0.46681272727272721</v>
      </c>
      <c r="J57" s="8">
        <f t="shared" si="1"/>
        <v>0.79267611199787591</v>
      </c>
    </row>
    <row r="58" spans="1:10" ht="15" customHeight="1" x14ac:dyDescent="0.2">
      <c r="A58" s="13" t="s">
        <v>217</v>
      </c>
      <c r="B58" s="32" t="s">
        <v>137</v>
      </c>
      <c r="C58" s="16">
        <v>613115</v>
      </c>
      <c r="D58" s="153">
        <v>10000</v>
      </c>
      <c r="E58" s="153"/>
      <c r="F58" s="153">
        <f t="shared" si="4"/>
        <v>10000</v>
      </c>
      <c r="G58" s="15">
        <v>5952.5</v>
      </c>
      <c r="H58" s="15">
        <v>5510</v>
      </c>
      <c r="I58" s="9">
        <f t="shared" si="0"/>
        <v>0.59524999999999995</v>
      </c>
      <c r="J58" s="8">
        <f t="shared" si="1"/>
        <v>1.0803085299455535</v>
      </c>
    </row>
    <row r="59" spans="1:10" ht="15" customHeight="1" x14ac:dyDescent="0.2">
      <c r="A59" s="13" t="s">
        <v>218</v>
      </c>
      <c r="B59" s="32" t="s">
        <v>138</v>
      </c>
      <c r="C59" s="16">
        <v>613116</v>
      </c>
      <c r="D59" s="153">
        <v>5000</v>
      </c>
      <c r="E59" s="153"/>
      <c r="F59" s="153">
        <f t="shared" si="4"/>
        <v>5000</v>
      </c>
      <c r="G59" s="15">
        <v>1444</v>
      </c>
      <c r="H59" s="15">
        <v>1967</v>
      </c>
      <c r="I59" s="9">
        <f t="shared" si="0"/>
        <v>0.2888</v>
      </c>
      <c r="J59" s="8">
        <f t="shared" si="1"/>
        <v>0.73411286222674121</v>
      </c>
    </row>
    <row r="60" spans="1:10" ht="15" customHeight="1" x14ac:dyDescent="0.2">
      <c r="A60" s="13" t="s">
        <v>219</v>
      </c>
      <c r="B60" s="32" t="s">
        <v>305</v>
      </c>
      <c r="C60" s="16">
        <v>613117</v>
      </c>
      <c r="D60" s="153">
        <v>5000</v>
      </c>
      <c r="E60" s="153"/>
      <c r="F60" s="153">
        <f t="shared" si="4"/>
        <v>5000</v>
      </c>
      <c r="G60" s="15">
        <v>8</v>
      </c>
      <c r="H60" s="15"/>
      <c r="I60" s="9">
        <f t="shared" si="0"/>
        <v>1.6000000000000001E-3</v>
      </c>
      <c r="J60" s="8"/>
    </row>
    <row r="61" spans="1:10" ht="15" customHeight="1" x14ac:dyDescent="0.2">
      <c r="A61" s="13" t="s">
        <v>220</v>
      </c>
      <c r="B61" s="32" t="s">
        <v>139</v>
      </c>
      <c r="C61" s="16">
        <v>613121</v>
      </c>
      <c r="D61" s="153">
        <v>61000</v>
      </c>
      <c r="E61" s="153">
        <v>25000</v>
      </c>
      <c r="F61" s="153">
        <f t="shared" si="4"/>
        <v>86000</v>
      </c>
      <c r="G61" s="15">
        <v>97916.71</v>
      </c>
      <c r="H61" s="15">
        <v>15060.85</v>
      </c>
      <c r="I61" s="9">
        <f t="shared" si="0"/>
        <v>1.1385663953488372</v>
      </c>
      <c r="J61" s="8">
        <f t="shared" si="1"/>
        <v>6.5014066271159994</v>
      </c>
    </row>
    <row r="62" spans="1:10" ht="15" customHeight="1" x14ac:dyDescent="0.2">
      <c r="A62" s="13" t="s">
        <v>221</v>
      </c>
      <c r="B62" s="32" t="s">
        <v>334</v>
      </c>
      <c r="C62" s="16">
        <v>613123</v>
      </c>
      <c r="D62" s="153"/>
      <c r="E62" s="153"/>
      <c r="F62" s="153">
        <f t="shared" si="4"/>
        <v>0</v>
      </c>
      <c r="G62" s="15">
        <v>153.75</v>
      </c>
      <c r="H62" s="15"/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3" t="s">
        <v>222</v>
      </c>
      <c r="B63" s="32" t="s">
        <v>140</v>
      </c>
      <c r="C63" s="16">
        <v>613124</v>
      </c>
      <c r="D63" s="153">
        <v>65000</v>
      </c>
      <c r="E63" s="153">
        <v>22000</v>
      </c>
      <c r="F63" s="153">
        <f t="shared" si="4"/>
        <v>87000</v>
      </c>
      <c r="G63" s="15">
        <v>89304.9</v>
      </c>
      <c r="H63" s="15">
        <v>34192.15</v>
      </c>
      <c r="I63" s="9">
        <f t="shared" si="0"/>
        <v>1.0264931034482758</v>
      </c>
      <c r="J63" s="8">
        <f t="shared" si="1"/>
        <v>2.6118538904397646</v>
      </c>
    </row>
    <row r="64" spans="1:10" ht="15" customHeight="1" x14ac:dyDescent="0.2">
      <c r="A64" s="13" t="s">
        <v>289</v>
      </c>
      <c r="B64" s="32" t="s">
        <v>141</v>
      </c>
      <c r="C64" s="16">
        <v>613125</v>
      </c>
      <c r="D64" s="153">
        <v>29000</v>
      </c>
      <c r="E64" s="153">
        <v>3000</v>
      </c>
      <c r="F64" s="153">
        <f t="shared" si="4"/>
        <v>32000</v>
      </c>
      <c r="G64" s="15">
        <v>65126.7</v>
      </c>
      <c r="H64" s="15">
        <v>26808.6</v>
      </c>
      <c r="I64" s="9">
        <f t="shared" si="0"/>
        <v>2.035209375</v>
      </c>
      <c r="J64" s="8">
        <f t="shared" si="1"/>
        <v>2.4293211879769925</v>
      </c>
    </row>
    <row r="65" spans="1:10" ht="15" customHeight="1" x14ac:dyDescent="0.2">
      <c r="A65" s="13" t="s">
        <v>308</v>
      </c>
      <c r="B65" s="32" t="s">
        <v>142</v>
      </c>
      <c r="C65" s="16">
        <v>613126</v>
      </c>
      <c r="D65" s="153">
        <v>2000</v>
      </c>
      <c r="E65" s="153"/>
      <c r="F65" s="153">
        <f t="shared" si="4"/>
        <v>2000</v>
      </c>
      <c r="G65" s="15">
        <v>682.3</v>
      </c>
      <c r="H65" s="15">
        <v>505.25</v>
      </c>
      <c r="I65" s="9">
        <f t="shared" si="0"/>
        <v>0.34114999999999995</v>
      </c>
      <c r="J65" s="8">
        <f t="shared" si="1"/>
        <v>1.3504205838693715</v>
      </c>
    </row>
    <row r="66" spans="1:10" ht="15" customHeight="1" x14ac:dyDescent="0.2">
      <c r="A66" s="13" t="s">
        <v>335</v>
      </c>
      <c r="B66" s="32" t="s">
        <v>306</v>
      </c>
      <c r="C66" s="16">
        <v>613127</v>
      </c>
      <c r="D66" s="153">
        <v>9000</v>
      </c>
      <c r="E66" s="153"/>
      <c r="F66" s="153">
        <f t="shared" si="4"/>
        <v>9000</v>
      </c>
      <c r="G66" s="15">
        <v>1799.36</v>
      </c>
      <c r="H66" s="15">
        <v>1816.49</v>
      </c>
      <c r="I66" s="9">
        <f t="shared" si="0"/>
        <v>0.19992888888888888</v>
      </c>
      <c r="J66" s="8">
        <f t="shared" si="1"/>
        <v>0.99056972512923269</v>
      </c>
    </row>
    <row r="67" spans="1:10" ht="15" customHeight="1" x14ac:dyDescent="0.2">
      <c r="A67" s="149">
        <v>8</v>
      </c>
      <c r="B67" s="150" t="s">
        <v>29</v>
      </c>
      <c r="C67" s="149">
        <v>613200</v>
      </c>
      <c r="D67" s="33">
        <f>SUM(D68:D72)</f>
        <v>133500</v>
      </c>
      <c r="E67" s="33">
        <f>SUM(E68:E72)</f>
        <v>-30000</v>
      </c>
      <c r="F67" s="33">
        <f t="shared" ref="F67:F90" si="5">SUM(D67:E67)</f>
        <v>103500</v>
      </c>
      <c r="G67" s="33">
        <f>SUM(G68:G72)</f>
        <v>71016.14</v>
      </c>
      <c r="H67" s="33">
        <f>SUM(H68:H72)</f>
        <v>80915.37000000001</v>
      </c>
      <c r="I67" s="9">
        <f t="shared" si="0"/>
        <v>0.68614628019323676</v>
      </c>
      <c r="J67" s="8">
        <f t="shared" si="1"/>
        <v>0.87765946074274881</v>
      </c>
    </row>
    <row r="68" spans="1:10" ht="15" customHeight="1" x14ac:dyDescent="0.2">
      <c r="A68" s="17" t="s">
        <v>223</v>
      </c>
      <c r="B68" s="152" t="s">
        <v>143</v>
      </c>
      <c r="C68" s="17">
        <v>613211</v>
      </c>
      <c r="D68" s="153">
        <v>48700</v>
      </c>
      <c r="E68" s="153">
        <v>-15000</v>
      </c>
      <c r="F68" s="153">
        <f t="shared" si="5"/>
        <v>33700</v>
      </c>
      <c r="G68" s="15">
        <v>19372.45</v>
      </c>
      <c r="H68" s="15">
        <v>20420.8</v>
      </c>
      <c r="I68" s="9">
        <f t="shared" si="0"/>
        <v>0.57485014836795256</v>
      </c>
      <c r="J68" s="8">
        <f t="shared" si="1"/>
        <v>0.94866263809449192</v>
      </c>
    </row>
    <row r="69" spans="1:10" ht="15" customHeight="1" x14ac:dyDescent="0.2">
      <c r="A69" s="17" t="s">
        <v>224</v>
      </c>
      <c r="B69" s="152" t="s">
        <v>144</v>
      </c>
      <c r="C69" s="17">
        <v>613212</v>
      </c>
      <c r="D69" s="153">
        <v>34000</v>
      </c>
      <c r="E69" s="153">
        <v>-5000</v>
      </c>
      <c r="F69" s="153">
        <f t="shared" si="5"/>
        <v>29000</v>
      </c>
      <c r="G69" s="15">
        <v>19293.400000000001</v>
      </c>
      <c r="H69" s="15">
        <v>19523.5</v>
      </c>
      <c r="I69" s="9">
        <f t="shared" si="0"/>
        <v>0.6652896551724139</v>
      </c>
      <c r="J69" s="8">
        <f t="shared" si="1"/>
        <v>0.9882142033959076</v>
      </c>
    </row>
    <row r="70" spans="1:10" ht="15" customHeight="1" x14ac:dyDescent="0.2">
      <c r="A70" s="17" t="s">
        <v>225</v>
      </c>
      <c r="B70" s="152" t="s">
        <v>145</v>
      </c>
      <c r="C70" s="17">
        <v>613213</v>
      </c>
      <c r="D70" s="153">
        <v>2100</v>
      </c>
      <c r="E70" s="153"/>
      <c r="F70" s="153">
        <f t="shared" si="5"/>
        <v>2100</v>
      </c>
      <c r="G70" s="15">
        <v>1700.4</v>
      </c>
      <c r="H70" s="15">
        <v>1684.65</v>
      </c>
      <c r="I70" s="9">
        <f t="shared" si="0"/>
        <v>0.80971428571428572</v>
      </c>
      <c r="J70" s="8">
        <f t="shared" si="1"/>
        <v>1.0093491229632268</v>
      </c>
    </row>
    <row r="71" spans="1:10" ht="15" customHeight="1" x14ac:dyDescent="0.2">
      <c r="A71" s="17" t="s">
        <v>226</v>
      </c>
      <c r="B71" s="152" t="s">
        <v>146</v>
      </c>
      <c r="C71" s="17">
        <v>613221</v>
      </c>
      <c r="D71" s="153">
        <v>44700</v>
      </c>
      <c r="E71" s="153">
        <v>-10000</v>
      </c>
      <c r="F71" s="153">
        <f t="shared" si="5"/>
        <v>34700</v>
      </c>
      <c r="G71" s="15">
        <v>29998.02</v>
      </c>
      <c r="H71" s="15">
        <v>38966.120000000003</v>
      </c>
      <c r="I71" s="9">
        <f t="shared" si="0"/>
        <v>0.86449625360230553</v>
      </c>
      <c r="J71" s="8">
        <f t="shared" si="1"/>
        <v>0.76984878145424795</v>
      </c>
    </row>
    <row r="72" spans="1:10" ht="15" customHeight="1" x14ac:dyDescent="0.2">
      <c r="A72" s="17" t="s">
        <v>227</v>
      </c>
      <c r="B72" s="152" t="s">
        <v>147</v>
      </c>
      <c r="C72" s="17">
        <v>613222</v>
      </c>
      <c r="D72" s="153">
        <v>4000</v>
      </c>
      <c r="E72" s="153"/>
      <c r="F72" s="153">
        <f t="shared" si="5"/>
        <v>4000</v>
      </c>
      <c r="G72" s="15">
        <v>651.87</v>
      </c>
      <c r="H72" s="15">
        <v>320.3</v>
      </c>
      <c r="I72" s="9">
        <f t="shared" si="0"/>
        <v>0.16296749999999999</v>
      </c>
      <c r="J72" s="8">
        <f t="shared" si="1"/>
        <v>2.0351857633468624</v>
      </c>
    </row>
    <row r="73" spans="1:10" ht="15" customHeight="1" x14ac:dyDescent="0.2">
      <c r="A73" s="151">
        <v>9</v>
      </c>
      <c r="B73" s="150" t="s">
        <v>28</v>
      </c>
      <c r="C73" s="149">
        <v>613300</v>
      </c>
      <c r="D73" s="33">
        <f>SUM(D74:D74)</f>
        <v>0</v>
      </c>
      <c r="E73" s="33"/>
      <c r="F73" s="33">
        <f t="shared" si="5"/>
        <v>0</v>
      </c>
      <c r="G73" s="65">
        <f>G74</f>
        <v>0</v>
      </c>
      <c r="H73" s="65">
        <f>H74</f>
        <v>0</v>
      </c>
      <c r="I73" s="9" t="e">
        <f t="shared" si="0"/>
        <v>#DIV/0!</v>
      </c>
      <c r="J73" s="8" t="e">
        <f t="shared" si="1"/>
        <v>#DIV/0!</v>
      </c>
    </row>
    <row r="74" spans="1:10" ht="15" customHeight="1" x14ac:dyDescent="0.2">
      <c r="A74" s="13" t="s">
        <v>228</v>
      </c>
      <c r="B74" s="92" t="s">
        <v>268</v>
      </c>
      <c r="C74" s="16">
        <v>613311</v>
      </c>
      <c r="D74" s="153"/>
      <c r="E74" s="153"/>
      <c r="F74" s="153">
        <f t="shared" si="5"/>
        <v>0</v>
      </c>
      <c r="G74" s="15"/>
      <c r="H74" s="15"/>
      <c r="I74" s="9" t="e">
        <f t="shared" si="0"/>
        <v>#DIV/0!</v>
      </c>
      <c r="J74" s="8" t="e">
        <f t="shared" si="1"/>
        <v>#DIV/0!</v>
      </c>
    </row>
    <row r="75" spans="1:10" ht="15" customHeight="1" x14ac:dyDescent="0.2">
      <c r="A75" s="149">
        <v>10</v>
      </c>
      <c r="B75" s="150" t="s">
        <v>37</v>
      </c>
      <c r="C75" s="149">
        <v>613400</v>
      </c>
      <c r="D75" s="33">
        <f>SUM(D76:D86)</f>
        <v>40000</v>
      </c>
      <c r="E75" s="33">
        <f>SUM(E76:E86)</f>
        <v>0</v>
      </c>
      <c r="F75" s="33">
        <f t="shared" si="5"/>
        <v>40000</v>
      </c>
      <c r="G75" s="65">
        <f>SUM(G76:G86)</f>
        <v>23606.760000000002</v>
      </c>
      <c r="H75" s="65">
        <f>SUM(H76:H86)</f>
        <v>23317.78</v>
      </c>
      <c r="I75" s="9">
        <f t="shared" si="0"/>
        <v>0.59016900000000005</v>
      </c>
      <c r="J75" s="8">
        <f t="shared" si="1"/>
        <v>1.0123931180412544</v>
      </c>
    </row>
    <row r="76" spans="1:10" ht="15" customHeight="1" x14ac:dyDescent="0.2">
      <c r="A76" s="17" t="s">
        <v>229</v>
      </c>
      <c r="B76" s="92" t="s">
        <v>149</v>
      </c>
      <c r="C76" s="16">
        <v>613411</v>
      </c>
      <c r="D76" s="153">
        <v>4500</v>
      </c>
      <c r="E76" s="33"/>
      <c r="F76" s="153">
        <f t="shared" si="5"/>
        <v>4500</v>
      </c>
      <c r="G76" s="15">
        <v>9690.1200000000008</v>
      </c>
      <c r="H76" s="15">
        <v>5862.62</v>
      </c>
      <c r="I76" s="9">
        <f t="shared" si="0"/>
        <v>2.1533600000000002</v>
      </c>
      <c r="J76" s="8">
        <f t="shared" si="1"/>
        <v>1.6528651012687161</v>
      </c>
    </row>
    <row r="77" spans="1:10" ht="15" customHeight="1" x14ac:dyDescent="0.2">
      <c r="A77" s="17" t="s">
        <v>230</v>
      </c>
      <c r="B77" s="92" t="s">
        <v>309</v>
      </c>
      <c r="C77" s="16">
        <v>613412</v>
      </c>
      <c r="D77" s="153"/>
      <c r="E77" s="33"/>
      <c r="F77" s="153">
        <f t="shared" si="5"/>
        <v>0</v>
      </c>
      <c r="G77" s="15"/>
      <c r="H77" s="15">
        <v>85</v>
      </c>
      <c r="I77" s="9" t="e">
        <f t="shared" si="0"/>
        <v>#DIV/0!</v>
      </c>
      <c r="J77" s="8"/>
    </row>
    <row r="78" spans="1:10" ht="15" customHeight="1" x14ac:dyDescent="0.2">
      <c r="A78" s="17" t="s">
        <v>231</v>
      </c>
      <c r="B78" s="92" t="s">
        <v>450</v>
      </c>
      <c r="C78" s="16">
        <v>613415</v>
      </c>
      <c r="D78" s="153"/>
      <c r="E78" s="33"/>
      <c r="F78" s="153"/>
      <c r="G78" s="15"/>
      <c r="H78" s="15"/>
      <c r="I78" s="9"/>
      <c r="J78" s="8"/>
    </row>
    <row r="79" spans="1:10" ht="15" customHeight="1" x14ac:dyDescent="0.2">
      <c r="A79" s="17" t="s">
        <v>232</v>
      </c>
      <c r="B79" s="92" t="s">
        <v>150</v>
      </c>
      <c r="C79" s="16">
        <v>613416</v>
      </c>
      <c r="D79" s="153">
        <v>6000</v>
      </c>
      <c r="E79" s="33"/>
      <c r="F79" s="153">
        <f t="shared" si="5"/>
        <v>6000</v>
      </c>
      <c r="G79" s="15">
        <v>2271.94</v>
      </c>
      <c r="H79" s="15">
        <v>2814.95</v>
      </c>
      <c r="I79" s="9">
        <f t="shared" si="0"/>
        <v>0.3786566666666667</v>
      </c>
      <c r="J79" s="8">
        <f t="shared" si="1"/>
        <v>0.80709781701273564</v>
      </c>
    </row>
    <row r="80" spans="1:10" ht="15" customHeight="1" x14ac:dyDescent="0.2">
      <c r="A80" s="17" t="s">
        <v>274</v>
      </c>
      <c r="B80" s="92" t="s">
        <v>151</v>
      </c>
      <c r="C80" s="16">
        <v>613417</v>
      </c>
      <c r="D80" s="153">
        <v>25000</v>
      </c>
      <c r="E80" s="33"/>
      <c r="F80" s="153">
        <f t="shared" si="5"/>
        <v>25000</v>
      </c>
      <c r="G80" s="15">
        <v>6909.19</v>
      </c>
      <c r="H80" s="15">
        <v>8297.3700000000008</v>
      </c>
      <c r="I80" s="9">
        <f t="shared" si="0"/>
        <v>0.27636759999999999</v>
      </c>
      <c r="J80" s="8">
        <f t="shared" si="1"/>
        <v>0.83269638451702155</v>
      </c>
    </row>
    <row r="81" spans="1:10" ht="15" customHeight="1" x14ac:dyDescent="0.2">
      <c r="A81" s="17" t="s">
        <v>310</v>
      </c>
      <c r="B81" s="92" t="s">
        <v>152</v>
      </c>
      <c r="C81" s="16">
        <v>613418</v>
      </c>
      <c r="D81" s="153">
        <v>4500</v>
      </c>
      <c r="E81" s="33"/>
      <c r="F81" s="153">
        <f t="shared" si="5"/>
        <v>4500</v>
      </c>
      <c r="G81" s="15">
        <v>4621.51</v>
      </c>
      <c r="H81" s="15">
        <v>5340.74</v>
      </c>
      <c r="I81" s="9">
        <f t="shared" si="0"/>
        <v>1.0270022222222224</v>
      </c>
      <c r="J81" s="8">
        <f t="shared" si="1"/>
        <v>0.86533139602377207</v>
      </c>
    </row>
    <row r="82" spans="1:10" ht="15" customHeight="1" x14ac:dyDescent="0.2">
      <c r="A82" s="17" t="s">
        <v>311</v>
      </c>
      <c r="B82" s="92" t="s">
        <v>479</v>
      </c>
      <c r="C82" s="16">
        <v>614419</v>
      </c>
      <c r="D82" s="153"/>
      <c r="E82" s="33"/>
      <c r="F82" s="153">
        <f t="shared" si="5"/>
        <v>0</v>
      </c>
      <c r="G82" s="15"/>
      <c r="H82" s="15"/>
      <c r="I82" s="9" t="e">
        <f t="shared" si="0"/>
        <v>#DIV/0!</v>
      </c>
      <c r="J82" s="8" t="e">
        <f t="shared" si="1"/>
        <v>#DIV/0!</v>
      </c>
    </row>
    <row r="83" spans="1:10" ht="15" customHeight="1" x14ac:dyDescent="0.2">
      <c r="A83" s="17" t="s">
        <v>357</v>
      </c>
      <c r="B83" s="92" t="s">
        <v>414</v>
      </c>
      <c r="C83" s="16">
        <v>413432</v>
      </c>
      <c r="D83" s="153"/>
      <c r="E83" s="33"/>
      <c r="F83" s="153">
        <f t="shared" si="5"/>
        <v>0</v>
      </c>
      <c r="G83" s="15"/>
      <c r="H83" s="15"/>
      <c r="I83" s="9" t="e">
        <f t="shared" si="0"/>
        <v>#DIV/0!</v>
      </c>
      <c r="J83" s="8" t="e">
        <f t="shared" si="1"/>
        <v>#DIV/0!</v>
      </c>
    </row>
    <row r="84" spans="1:10" ht="15" customHeight="1" x14ac:dyDescent="0.2">
      <c r="A84" s="17" t="s">
        <v>438</v>
      </c>
      <c r="B84" s="92" t="s">
        <v>439</v>
      </c>
      <c r="C84" s="16">
        <v>613484</v>
      </c>
      <c r="D84" s="153"/>
      <c r="E84" s="33"/>
      <c r="F84" s="33">
        <f t="shared" si="5"/>
        <v>0</v>
      </c>
      <c r="G84" s="15"/>
      <c r="H84" s="15">
        <v>588.98</v>
      </c>
      <c r="I84" s="9" t="e">
        <f t="shared" si="0"/>
        <v>#DIV/0!</v>
      </c>
      <c r="J84" s="8">
        <f t="shared" si="1"/>
        <v>0</v>
      </c>
    </row>
    <row r="85" spans="1:10" ht="15" customHeight="1" x14ac:dyDescent="0.2">
      <c r="A85" s="17" t="s">
        <v>466</v>
      </c>
      <c r="B85" s="92" t="s">
        <v>465</v>
      </c>
      <c r="C85" s="16">
        <v>613487</v>
      </c>
      <c r="D85" s="153"/>
      <c r="E85" s="33">
        <f>SUM(E87:E89)</f>
        <v>0</v>
      </c>
      <c r="F85" s="153">
        <f>SUM(D85:E85)</f>
        <v>0</v>
      </c>
      <c r="G85" s="156"/>
      <c r="H85" s="156"/>
      <c r="I85" s="9" t="e">
        <f t="shared" si="0"/>
        <v>#DIV/0!</v>
      </c>
      <c r="J85" s="8" t="e">
        <f t="shared" si="1"/>
        <v>#DIV/0!</v>
      </c>
    </row>
    <row r="86" spans="1:10" ht="15" customHeight="1" x14ac:dyDescent="0.2">
      <c r="A86" s="17" t="s">
        <v>480</v>
      </c>
      <c r="B86" s="92" t="s">
        <v>275</v>
      </c>
      <c r="C86" s="16">
        <v>613492</v>
      </c>
      <c r="D86" s="153"/>
      <c r="E86" s="33"/>
      <c r="F86" s="153"/>
      <c r="G86" s="156">
        <v>114</v>
      </c>
      <c r="H86" s="156">
        <v>328.12</v>
      </c>
      <c r="I86" s="9"/>
      <c r="J86" s="8"/>
    </row>
    <row r="87" spans="1:10" ht="15" customHeight="1" x14ac:dyDescent="0.2">
      <c r="A87" s="151">
        <v>11</v>
      </c>
      <c r="B87" s="150" t="s">
        <v>74</v>
      </c>
      <c r="C87" s="149">
        <v>613500</v>
      </c>
      <c r="D87" s="33">
        <f>SUM(D88:D92)</f>
        <v>49000</v>
      </c>
      <c r="E87" s="33">
        <f>SUM(E88:E92)</f>
        <v>0</v>
      </c>
      <c r="F87" s="33">
        <f>SUM(F88:F92)</f>
        <v>49000</v>
      </c>
      <c r="G87" s="33">
        <f>SUM(G88:G92)</f>
        <v>32358.94</v>
      </c>
      <c r="H87" s="33">
        <f>SUM(H88:H92)</f>
        <v>25434.27</v>
      </c>
      <c r="I87" s="9">
        <f t="shared" si="0"/>
        <v>0.66038653061224484</v>
      </c>
      <c r="J87" s="8">
        <f t="shared" si="1"/>
        <v>1.2722574699411462</v>
      </c>
    </row>
    <row r="88" spans="1:10" ht="15" customHeight="1" x14ac:dyDescent="0.2">
      <c r="A88" s="13" t="s">
        <v>233</v>
      </c>
      <c r="B88" s="92" t="s">
        <v>416</v>
      </c>
      <c r="C88" s="16">
        <v>613511</v>
      </c>
      <c r="D88" s="153"/>
      <c r="E88" s="153"/>
      <c r="F88" s="153">
        <f t="shared" si="5"/>
        <v>0</v>
      </c>
      <c r="G88" s="15">
        <v>1026.05</v>
      </c>
      <c r="H88" s="15">
        <v>586.57000000000005</v>
      </c>
      <c r="I88" s="9" t="e">
        <f t="shared" si="0"/>
        <v>#DIV/0!</v>
      </c>
      <c r="J88" s="8">
        <f t="shared" si="1"/>
        <v>1.7492370902023626</v>
      </c>
    </row>
    <row r="89" spans="1:10" ht="15" customHeight="1" x14ac:dyDescent="0.2">
      <c r="A89" s="13" t="s">
        <v>234</v>
      </c>
      <c r="B89" s="92" t="s">
        <v>153</v>
      </c>
      <c r="C89" s="16">
        <v>613512</v>
      </c>
      <c r="D89" s="153">
        <v>40000</v>
      </c>
      <c r="E89" s="153"/>
      <c r="F89" s="153">
        <f t="shared" si="5"/>
        <v>40000</v>
      </c>
      <c r="G89" s="15">
        <v>28307.23</v>
      </c>
      <c r="H89" s="15">
        <v>21074.47</v>
      </c>
      <c r="I89" s="9">
        <f t="shared" si="0"/>
        <v>0.70768074999999997</v>
      </c>
      <c r="J89" s="8">
        <f t="shared" si="1"/>
        <v>1.3432000899666752</v>
      </c>
    </row>
    <row r="90" spans="1:10" ht="15" customHeight="1" x14ac:dyDescent="0.2">
      <c r="A90" s="13" t="s">
        <v>276</v>
      </c>
      <c r="B90" s="92" t="s">
        <v>358</v>
      </c>
      <c r="C90" s="16">
        <v>613513</v>
      </c>
      <c r="D90" s="153"/>
      <c r="E90" s="29"/>
      <c r="F90" s="153">
        <f t="shared" si="5"/>
        <v>0</v>
      </c>
      <c r="G90" s="153">
        <v>1133.6099999999999</v>
      </c>
      <c r="H90" s="153">
        <v>2139.89</v>
      </c>
      <c r="I90" s="9" t="e">
        <f t="shared" si="0"/>
        <v>#DIV/0!</v>
      </c>
      <c r="J90" s="8">
        <f t="shared" si="1"/>
        <v>0.52975152928421554</v>
      </c>
    </row>
    <row r="91" spans="1:10" ht="15" customHeight="1" x14ac:dyDescent="0.2">
      <c r="A91" s="13" t="s">
        <v>359</v>
      </c>
      <c r="B91" s="92" t="s">
        <v>154</v>
      </c>
      <c r="C91" s="16">
        <v>613523</v>
      </c>
      <c r="D91" s="153">
        <v>8000</v>
      </c>
      <c r="E91" s="156"/>
      <c r="F91" s="156">
        <f t="shared" ref="F91:F99" si="6">SUM(D91:E91)</f>
        <v>8000</v>
      </c>
      <c r="G91" s="153">
        <v>1433.55</v>
      </c>
      <c r="H91" s="153">
        <v>1154.75</v>
      </c>
      <c r="I91" s="9">
        <f t="shared" si="0"/>
        <v>0.17919374999999998</v>
      </c>
      <c r="J91" s="8">
        <f t="shared" si="1"/>
        <v>1.2414375405932019</v>
      </c>
    </row>
    <row r="92" spans="1:10" ht="15" customHeight="1" x14ac:dyDescent="0.2">
      <c r="A92" s="13" t="s">
        <v>415</v>
      </c>
      <c r="B92" s="92" t="s">
        <v>277</v>
      </c>
      <c r="C92" s="16">
        <v>613524</v>
      </c>
      <c r="D92" s="153">
        <v>1000</v>
      </c>
      <c r="E92" s="156"/>
      <c r="F92" s="156">
        <f t="shared" si="6"/>
        <v>1000</v>
      </c>
      <c r="G92" s="153">
        <v>458.5</v>
      </c>
      <c r="H92" s="153">
        <v>478.59</v>
      </c>
      <c r="I92" s="9"/>
      <c r="J92" s="8"/>
    </row>
    <row r="93" spans="1:10" ht="15" customHeight="1" x14ac:dyDescent="0.2">
      <c r="A93" s="149">
        <v>12</v>
      </c>
      <c r="B93" s="150" t="s">
        <v>32</v>
      </c>
      <c r="C93" s="149">
        <v>613600</v>
      </c>
      <c r="D93" s="29">
        <f>SUM(D94:D97)</f>
        <v>38000</v>
      </c>
      <c r="E93" s="29">
        <f>SUM(E94:E97)</f>
        <v>0</v>
      </c>
      <c r="F93" s="65">
        <f t="shared" si="6"/>
        <v>38000</v>
      </c>
      <c r="G93" s="29">
        <f>SUM(G94:G97)</f>
        <v>30213</v>
      </c>
      <c r="H93" s="29">
        <f>SUM(H94:H97)</f>
        <v>30214</v>
      </c>
      <c r="I93" s="9">
        <f t="shared" si="0"/>
        <v>0.79507894736842111</v>
      </c>
      <c r="J93" s="8">
        <f t="shared" si="1"/>
        <v>0.99996690276030975</v>
      </c>
    </row>
    <row r="94" spans="1:10" ht="15" customHeight="1" x14ac:dyDescent="0.2">
      <c r="A94" s="17" t="s">
        <v>235</v>
      </c>
      <c r="B94" s="92" t="s">
        <v>155</v>
      </c>
      <c r="C94" s="16">
        <v>613611</v>
      </c>
      <c r="D94" s="156">
        <v>38000</v>
      </c>
      <c r="E94" s="156"/>
      <c r="F94" s="156">
        <f t="shared" si="6"/>
        <v>38000</v>
      </c>
      <c r="G94" s="153">
        <v>30207</v>
      </c>
      <c r="H94" s="153">
        <v>30207</v>
      </c>
      <c r="I94" s="9">
        <f t="shared" si="0"/>
        <v>0.79492105263157897</v>
      </c>
      <c r="J94" s="8">
        <f t="shared" si="1"/>
        <v>1</v>
      </c>
    </row>
    <row r="95" spans="1:10" ht="15" customHeight="1" x14ac:dyDescent="0.2">
      <c r="A95" s="17" t="s">
        <v>236</v>
      </c>
      <c r="B95" s="92" t="s">
        <v>156</v>
      </c>
      <c r="C95" s="16">
        <v>613614</v>
      </c>
      <c r="D95" s="156"/>
      <c r="E95" s="29"/>
      <c r="F95" s="156">
        <f t="shared" si="6"/>
        <v>0</v>
      </c>
      <c r="G95" s="153">
        <v>6</v>
      </c>
      <c r="H95" s="153">
        <v>7</v>
      </c>
      <c r="I95" s="9" t="e">
        <f t="shared" si="0"/>
        <v>#DIV/0!</v>
      </c>
      <c r="J95" s="8">
        <f t="shared" si="1"/>
        <v>0.8571428571428571</v>
      </c>
    </row>
    <row r="96" spans="1:10" ht="15" customHeight="1" x14ac:dyDescent="0.2">
      <c r="A96" s="160" t="s">
        <v>319</v>
      </c>
      <c r="B96" s="92" t="s">
        <v>320</v>
      </c>
      <c r="C96" s="16">
        <v>613615</v>
      </c>
      <c r="D96" s="156"/>
      <c r="E96" s="29"/>
      <c r="F96" s="156">
        <f t="shared" si="6"/>
        <v>0</v>
      </c>
      <c r="G96" s="29"/>
      <c r="H96" s="29"/>
      <c r="I96" s="9" t="e">
        <f t="shared" si="0"/>
        <v>#DIV/0!</v>
      </c>
      <c r="J96" s="8" t="e">
        <f t="shared" si="1"/>
        <v>#DIV/0!</v>
      </c>
    </row>
    <row r="97" spans="1:10" ht="15" customHeight="1" x14ac:dyDescent="0.2">
      <c r="A97" s="17" t="s">
        <v>239</v>
      </c>
      <c r="B97" s="92" t="s">
        <v>278</v>
      </c>
      <c r="C97" s="16">
        <v>613621</v>
      </c>
      <c r="D97" s="29"/>
      <c r="E97" s="156"/>
      <c r="F97" s="156">
        <f t="shared" si="6"/>
        <v>0</v>
      </c>
      <c r="G97" s="33"/>
      <c r="H97" s="33"/>
      <c r="I97" s="9" t="e">
        <f t="shared" si="0"/>
        <v>#DIV/0!</v>
      </c>
      <c r="J97" s="8" t="e">
        <f t="shared" si="1"/>
        <v>#DIV/0!</v>
      </c>
    </row>
    <row r="98" spans="1:10" ht="15" customHeight="1" x14ac:dyDescent="0.2">
      <c r="A98" s="151">
        <v>13</v>
      </c>
      <c r="B98" s="150" t="s">
        <v>73</v>
      </c>
      <c r="C98" s="149">
        <v>613700</v>
      </c>
      <c r="D98" s="29">
        <f>SUM(D99:D105)</f>
        <v>58000</v>
      </c>
      <c r="E98" s="29">
        <f>SUM(E99:E105)</f>
        <v>3863</v>
      </c>
      <c r="F98" s="65">
        <f t="shared" si="6"/>
        <v>61863</v>
      </c>
      <c r="G98" s="29">
        <f>SUM(G99:G105)</f>
        <v>51711.15</v>
      </c>
      <c r="H98" s="29">
        <f>SUM(H99:H105)</f>
        <v>46060.18</v>
      </c>
      <c r="I98" s="9">
        <f t="shared" si="0"/>
        <v>0.83589787110227443</v>
      </c>
      <c r="J98" s="8">
        <f t="shared" si="1"/>
        <v>1.1226866677464136</v>
      </c>
    </row>
    <row r="99" spans="1:10" ht="15" customHeight="1" x14ac:dyDescent="0.2">
      <c r="A99" s="13" t="s">
        <v>237</v>
      </c>
      <c r="B99" s="92" t="s">
        <v>296</v>
      </c>
      <c r="C99" s="16">
        <v>613712</v>
      </c>
      <c r="D99" s="156">
        <v>2000</v>
      </c>
      <c r="E99" s="156"/>
      <c r="F99" s="156">
        <f t="shared" si="6"/>
        <v>2000</v>
      </c>
      <c r="G99" s="153"/>
      <c r="H99" s="153"/>
      <c r="I99" s="9">
        <f t="shared" si="0"/>
        <v>0</v>
      </c>
      <c r="J99" s="8" t="e">
        <f t="shared" si="1"/>
        <v>#DIV/0!</v>
      </c>
    </row>
    <row r="100" spans="1:10" ht="15" customHeight="1" x14ac:dyDescent="0.2">
      <c r="A100" s="13" t="s">
        <v>238</v>
      </c>
      <c r="B100" s="92" t="s">
        <v>297</v>
      </c>
      <c r="C100" s="16">
        <v>613713</v>
      </c>
      <c r="D100" s="156">
        <v>8000</v>
      </c>
      <c r="E100" s="156"/>
      <c r="F100" s="156">
        <f t="shared" ref="F100:F109" si="7">SUM(D100:E100)</f>
        <v>8000</v>
      </c>
      <c r="G100" s="153">
        <v>19378.71</v>
      </c>
      <c r="H100" s="153">
        <v>14724.48</v>
      </c>
      <c r="I100" s="9">
        <f t="shared" si="0"/>
        <v>2.4223387499999998</v>
      </c>
      <c r="J100" s="8">
        <f t="shared" si="1"/>
        <v>1.3160879025948624</v>
      </c>
    </row>
    <row r="101" spans="1:10" ht="15" customHeight="1" x14ac:dyDescent="0.2">
      <c r="A101" s="13" t="s">
        <v>239</v>
      </c>
      <c r="B101" s="152" t="s">
        <v>298</v>
      </c>
      <c r="C101" s="17">
        <v>613721</v>
      </c>
      <c r="D101" s="156"/>
      <c r="E101" s="156"/>
      <c r="F101" s="156">
        <f t="shared" si="7"/>
        <v>0</v>
      </c>
      <c r="G101" s="153"/>
      <c r="H101" s="153"/>
      <c r="I101" s="9" t="e">
        <f t="shared" si="0"/>
        <v>#DIV/0!</v>
      </c>
      <c r="J101" s="8" t="e">
        <f t="shared" si="1"/>
        <v>#DIV/0!</v>
      </c>
    </row>
    <row r="102" spans="1:10" ht="15" customHeight="1" x14ac:dyDescent="0.2">
      <c r="A102" s="13" t="s">
        <v>293</v>
      </c>
      <c r="B102" s="92" t="s">
        <v>157</v>
      </c>
      <c r="C102" s="16">
        <v>613722</v>
      </c>
      <c r="D102" s="156">
        <v>20000</v>
      </c>
      <c r="E102" s="156"/>
      <c r="F102" s="156">
        <f t="shared" si="7"/>
        <v>20000</v>
      </c>
      <c r="G102" s="153">
        <v>26293.16</v>
      </c>
      <c r="H102" s="153">
        <v>25172.49</v>
      </c>
      <c r="I102" s="9">
        <f t="shared" si="0"/>
        <v>1.3146579999999999</v>
      </c>
      <c r="J102" s="8">
        <f t="shared" si="1"/>
        <v>1.0445196323446746</v>
      </c>
    </row>
    <row r="103" spans="1:10" ht="15" customHeight="1" x14ac:dyDescent="0.2">
      <c r="A103" s="13" t="s">
        <v>294</v>
      </c>
      <c r="B103" s="92" t="s">
        <v>158</v>
      </c>
      <c r="C103" s="16">
        <v>613723</v>
      </c>
      <c r="D103" s="156">
        <v>22000</v>
      </c>
      <c r="E103" s="156">
        <v>3863</v>
      </c>
      <c r="F103" s="156">
        <f t="shared" si="7"/>
        <v>25863</v>
      </c>
      <c r="G103" s="153">
        <v>4722.37</v>
      </c>
      <c r="H103" s="153">
        <v>4251.42</v>
      </c>
      <c r="I103" s="9">
        <f t="shared" si="0"/>
        <v>0.18259173336426554</v>
      </c>
      <c r="J103" s="8">
        <f t="shared" si="1"/>
        <v>1.1107747529060878</v>
      </c>
    </row>
    <row r="104" spans="1:10" ht="25.5" customHeight="1" x14ac:dyDescent="0.2">
      <c r="A104" s="13" t="s">
        <v>295</v>
      </c>
      <c r="B104" s="92" t="s">
        <v>159</v>
      </c>
      <c r="C104" s="16">
        <v>613726</v>
      </c>
      <c r="D104" s="156">
        <v>5000</v>
      </c>
      <c r="E104" s="29"/>
      <c r="F104" s="156">
        <f t="shared" si="7"/>
        <v>5000</v>
      </c>
      <c r="G104" s="156">
        <v>1316.91</v>
      </c>
      <c r="H104" s="156">
        <v>1911.79</v>
      </c>
      <c r="I104" s="9">
        <f t="shared" si="0"/>
        <v>0.26338200000000001</v>
      </c>
      <c r="J104" s="8">
        <f t="shared" si="1"/>
        <v>0.68883611693752977</v>
      </c>
    </row>
    <row r="105" spans="1:10" ht="15.75" customHeight="1" x14ac:dyDescent="0.2">
      <c r="A105" s="13" t="s">
        <v>321</v>
      </c>
      <c r="B105" s="92" t="s">
        <v>322</v>
      </c>
      <c r="C105" s="16">
        <v>613728</v>
      </c>
      <c r="D105" s="156">
        <v>1000</v>
      </c>
      <c r="E105" s="15"/>
      <c r="F105" s="15">
        <f t="shared" si="7"/>
        <v>1000</v>
      </c>
      <c r="G105" s="153"/>
      <c r="H105" s="153"/>
      <c r="I105" s="9">
        <f t="shared" si="0"/>
        <v>0</v>
      </c>
      <c r="J105" s="8" t="e">
        <f t="shared" si="1"/>
        <v>#DIV/0!</v>
      </c>
    </row>
    <row r="106" spans="1:10" ht="21" customHeight="1" x14ac:dyDescent="0.2">
      <c r="A106" s="149">
        <v>14</v>
      </c>
      <c r="B106" s="150" t="s">
        <v>72</v>
      </c>
      <c r="C106" s="149">
        <v>613800</v>
      </c>
      <c r="D106" s="29">
        <f>SUM(D107:D109)</f>
        <v>10500</v>
      </c>
      <c r="E106" s="29">
        <f>SUM(E107:E109)</f>
        <v>0</v>
      </c>
      <c r="F106" s="65">
        <f t="shared" si="7"/>
        <v>10500</v>
      </c>
      <c r="G106" s="29">
        <f>SUM(G107:G109)</f>
        <v>7493.66</v>
      </c>
      <c r="H106" s="29">
        <f>SUM(H107:H109)</f>
        <v>5792.28</v>
      </c>
      <c r="I106" s="9">
        <f t="shared" si="0"/>
        <v>0.71368190476190474</v>
      </c>
      <c r="J106" s="8">
        <f t="shared" si="1"/>
        <v>1.2937323471931605</v>
      </c>
    </row>
    <row r="107" spans="1:10" ht="15.75" customHeight="1" x14ac:dyDescent="0.2">
      <c r="A107" s="17" t="s">
        <v>240</v>
      </c>
      <c r="B107" s="92" t="s">
        <v>160</v>
      </c>
      <c r="C107" s="16">
        <v>613813</v>
      </c>
      <c r="D107" s="15">
        <v>10000</v>
      </c>
      <c r="E107" s="156"/>
      <c r="F107" s="156">
        <f t="shared" si="7"/>
        <v>10000</v>
      </c>
      <c r="G107" s="153">
        <v>6305.82</v>
      </c>
      <c r="H107" s="153">
        <v>5440.15</v>
      </c>
      <c r="I107" s="9">
        <f t="shared" si="0"/>
        <v>0.63058199999999998</v>
      </c>
      <c r="J107" s="8">
        <f t="shared" si="1"/>
        <v>1.1591261270369384</v>
      </c>
    </row>
    <row r="108" spans="1:10" ht="15" customHeight="1" x14ac:dyDescent="0.2">
      <c r="A108" s="17" t="s">
        <v>241</v>
      </c>
      <c r="B108" s="92" t="s">
        <v>161</v>
      </c>
      <c r="C108" s="16">
        <v>613815</v>
      </c>
      <c r="D108" s="156"/>
      <c r="E108" s="29"/>
      <c r="F108" s="156">
        <f t="shared" si="7"/>
        <v>0</v>
      </c>
      <c r="G108" s="153">
        <v>992.6</v>
      </c>
      <c r="H108" s="153">
        <v>198.6</v>
      </c>
      <c r="I108" s="9" t="e">
        <f t="shared" si="0"/>
        <v>#DIV/0!</v>
      </c>
      <c r="J108" s="8">
        <f t="shared" si="1"/>
        <v>4.9979859013091641</v>
      </c>
    </row>
    <row r="109" spans="1:10" ht="15" customHeight="1" x14ac:dyDescent="0.2">
      <c r="A109" s="17" t="s">
        <v>242</v>
      </c>
      <c r="B109" s="92" t="s">
        <v>162</v>
      </c>
      <c r="C109" s="16">
        <v>613821</v>
      </c>
      <c r="D109" s="156">
        <v>500</v>
      </c>
      <c r="E109" s="156"/>
      <c r="F109" s="156">
        <f t="shared" si="7"/>
        <v>500</v>
      </c>
      <c r="G109" s="153">
        <v>195.24</v>
      </c>
      <c r="H109" s="153">
        <v>153.53</v>
      </c>
      <c r="I109" s="9">
        <f t="shared" si="0"/>
        <v>0.39047999999999999</v>
      </c>
      <c r="J109" s="8">
        <f t="shared" si="1"/>
        <v>1.2716732886080897</v>
      </c>
    </row>
    <row r="110" spans="1:10" ht="15" customHeight="1" x14ac:dyDescent="0.2">
      <c r="A110" s="151">
        <v>15</v>
      </c>
      <c r="B110" s="148" t="s">
        <v>26</v>
      </c>
      <c r="C110" s="149">
        <v>613900</v>
      </c>
      <c r="D110" s="29">
        <f>SUM(D111:D138)</f>
        <v>219000</v>
      </c>
      <c r="E110" s="29">
        <f>SUM(E111:E138)</f>
        <v>-20000</v>
      </c>
      <c r="F110" s="65">
        <f t="shared" ref="F110:F137" si="8">SUM(D110:E110)</f>
        <v>199000</v>
      </c>
      <c r="G110" s="29">
        <f>SUM(G111:G138)</f>
        <v>199675.24</v>
      </c>
      <c r="H110" s="29">
        <f>SUM(H111:H138)</f>
        <v>182581.08000000002</v>
      </c>
      <c r="I110" s="9">
        <f t="shared" si="0"/>
        <v>1.0033931658291457</v>
      </c>
      <c r="J110" s="8">
        <f t="shared" si="1"/>
        <v>1.0936250349707646</v>
      </c>
    </row>
    <row r="111" spans="1:10" ht="15" customHeight="1" x14ac:dyDescent="0.2">
      <c r="A111" s="13" t="s">
        <v>243</v>
      </c>
      <c r="B111" s="167" t="s">
        <v>489</v>
      </c>
      <c r="C111" s="17">
        <v>613911</v>
      </c>
      <c r="D111" s="29"/>
      <c r="E111" s="29"/>
      <c r="F111" s="156">
        <f t="shared" si="8"/>
        <v>0</v>
      </c>
      <c r="G111" s="153"/>
      <c r="H111" s="153">
        <v>500</v>
      </c>
      <c r="I111" s="9"/>
      <c r="J111" s="8"/>
    </row>
    <row r="112" spans="1:10" ht="15" customHeight="1" x14ac:dyDescent="0.2">
      <c r="A112" s="13" t="s">
        <v>244</v>
      </c>
      <c r="B112" s="32" t="s">
        <v>163</v>
      </c>
      <c r="C112" s="16">
        <v>613912</v>
      </c>
      <c r="D112" s="156">
        <v>20000</v>
      </c>
      <c r="E112" s="156">
        <v>-5000</v>
      </c>
      <c r="F112" s="156">
        <f t="shared" si="8"/>
        <v>15000</v>
      </c>
      <c r="G112" s="153">
        <v>7417.74</v>
      </c>
      <c r="H112" s="153">
        <v>11778.99</v>
      </c>
      <c r="I112" s="9">
        <f t="shared" si="0"/>
        <v>0.49451600000000001</v>
      </c>
      <c r="J112" s="8">
        <f t="shared" si="1"/>
        <v>0.62974329717573407</v>
      </c>
    </row>
    <row r="113" spans="1:10" ht="15" customHeight="1" x14ac:dyDescent="0.2">
      <c r="A113" s="13" t="s">
        <v>245</v>
      </c>
      <c r="B113" s="32" t="s">
        <v>164</v>
      </c>
      <c r="C113" s="16">
        <v>613913</v>
      </c>
      <c r="D113" s="156">
        <v>10000</v>
      </c>
      <c r="E113" s="156"/>
      <c r="F113" s="156">
        <f t="shared" si="8"/>
        <v>10000</v>
      </c>
      <c r="G113" s="153">
        <v>8367.17</v>
      </c>
      <c r="H113" s="153">
        <v>6630.78</v>
      </c>
      <c r="I113" s="9">
        <f t="shared" si="0"/>
        <v>0.83671700000000004</v>
      </c>
      <c r="J113" s="8">
        <f t="shared" si="1"/>
        <v>1.261868136177041</v>
      </c>
    </row>
    <row r="114" spans="1:10" ht="15" customHeight="1" x14ac:dyDescent="0.2">
      <c r="A114" s="13" t="s">
        <v>246</v>
      </c>
      <c r="B114" s="32" t="s">
        <v>165</v>
      </c>
      <c r="C114" s="16">
        <v>613914</v>
      </c>
      <c r="D114" s="156">
        <v>58200</v>
      </c>
      <c r="E114" s="156"/>
      <c r="F114" s="156">
        <f t="shared" si="8"/>
        <v>58200</v>
      </c>
      <c r="G114" s="153">
        <v>44561.94</v>
      </c>
      <c r="H114" s="153">
        <v>51897.88</v>
      </c>
      <c r="I114" s="9">
        <f t="shared" si="0"/>
        <v>0.76566907216494851</v>
      </c>
      <c r="J114" s="8">
        <f t="shared" si="1"/>
        <v>0.85864663450607237</v>
      </c>
    </row>
    <row r="115" spans="1:10" ht="15" customHeight="1" x14ac:dyDescent="0.2">
      <c r="A115" s="13" t="s">
        <v>247</v>
      </c>
      <c r="B115" s="32" t="s">
        <v>166</v>
      </c>
      <c r="C115" s="16">
        <v>613915</v>
      </c>
      <c r="D115" s="156">
        <v>20000</v>
      </c>
      <c r="E115" s="156"/>
      <c r="F115" s="156">
        <f t="shared" si="8"/>
        <v>20000</v>
      </c>
      <c r="G115" s="153">
        <v>12935.93</v>
      </c>
      <c r="H115" s="153">
        <v>27527.75</v>
      </c>
      <c r="I115" s="9">
        <f t="shared" si="0"/>
        <v>0.6467965</v>
      </c>
      <c r="J115" s="8">
        <f t="shared" si="1"/>
        <v>0.46992325925656836</v>
      </c>
    </row>
    <row r="116" spans="1:10" ht="15" customHeight="1" x14ac:dyDescent="0.2">
      <c r="A116" s="13" t="s">
        <v>248</v>
      </c>
      <c r="B116" s="32" t="s">
        <v>167</v>
      </c>
      <c r="C116" s="16">
        <v>613919</v>
      </c>
      <c r="D116" s="156">
        <v>5000</v>
      </c>
      <c r="E116" s="156"/>
      <c r="F116" s="156">
        <f t="shared" si="8"/>
        <v>5000</v>
      </c>
      <c r="G116" s="153">
        <v>2641.95</v>
      </c>
      <c r="H116" s="153">
        <v>3240.08</v>
      </c>
      <c r="I116" s="9">
        <f t="shared" si="0"/>
        <v>0.52838999999999992</v>
      </c>
      <c r="J116" s="8">
        <f t="shared" si="1"/>
        <v>0.81539653341892793</v>
      </c>
    </row>
    <row r="117" spans="1:10" ht="15" customHeight="1" x14ac:dyDescent="0.2">
      <c r="A117" s="13" t="s">
        <v>249</v>
      </c>
      <c r="B117" s="32" t="s">
        <v>168</v>
      </c>
      <c r="C117" s="16">
        <v>613921</v>
      </c>
      <c r="D117" s="156">
        <v>4000</v>
      </c>
      <c r="E117" s="156">
        <v>-4000</v>
      </c>
      <c r="F117" s="156">
        <f t="shared" si="8"/>
        <v>0</v>
      </c>
      <c r="G117" s="153">
        <v>8202.9599999999991</v>
      </c>
      <c r="H117" s="153">
        <v>2489.5</v>
      </c>
      <c r="I117" s="9" t="e">
        <f t="shared" si="0"/>
        <v>#DIV/0!</v>
      </c>
      <c r="J117" s="8">
        <f t="shared" si="1"/>
        <v>3.295023097007431</v>
      </c>
    </row>
    <row r="118" spans="1:10" ht="15" customHeight="1" x14ac:dyDescent="0.2">
      <c r="A118" s="13" t="s">
        <v>250</v>
      </c>
      <c r="B118" s="32" t="s">
        <v>360</v>
      </c>
      <c r="C118" s="16">
        <v>613922</v>
      </c>
      <c r="D118" s="156">
        <v>4000</v>
      </c>
      <c r="E118" s="156">
        <v>-1000</v>
      </c>
      <c r="F118" s="156">
        <f t="shared" si="8"/>
        <v>3000</v>
      </c>
      <c r="G118" s="153">
        <v>3073.3</v>
      </c>
      <c r="H118" s="153">
        <v>2059.6</v>
      </c>
      <c r="I118" s="9">
        <f t="shared" si="0"/>
        <v>1.0244333333333333</v>
      </c>
      <c r="J118" s="8">
        <f t="shared" si="1"/>
        <v>1.4921829481452711</v>
      </c>
    </row>
    <row r="119" spans="1:10" ht="15" customHeight="1" x14ac:dyDescent="0.2">
      <c r="A119" s="13" t="s">
        <v>251</v>
      </c>
      <c r="B119" s="32" t="s">
        <v>372</v>
      </c>
      <c r="C119" s="16">
        <v>613933</v>
      </c>
      <c r="D119" s="156"/>
      <c r="E119" s="156"/>
      <c r="F119" s="156">
        <f t="shared" si="8"/>
        <v>0</v>
      </c>
      <c r="G119" s="153"/>
      <c r="H119" s="153"/>
      <c r="I119" s="9" t="e">
        <f t="shared" si="0"/>
        <v>#DIV/0!</v>
      </c>
      <c r="J119" s="8" t="e">
        <f t="shared" si="1"/>
        <v>#DIV/0!</v>
      </c>
    </row>
    <row r="120" spans="1:10" ht="15" customHeight="1" x14ac:dyDescent="0.2">
      <c r="A120" s="13" t="s">
        <v>252</v>
      </c>
      <c r="B120" s="32" t="s">
        <v>435</v>
      </c>
      <c r="C120" s="16">
        <v>613934</v>
      </c>
      <c r="D120" s="156">
        <v>10000</v>
      </c>
      <c r="E120" s="156">
        <v>-10000</v>
      </c>
      <c r="F120" s="156">
        <f t="shared" si="8"/>
        <v>0</v>
      </c>
      <c r="G120" s="153"/>
      <c r="H120" s="153"/>
      <c r="I120" s="9"/>
      <c r="J120" s="8"/>
    </row>
    <row r="121" spans="1:10" ht="15" customHeight="1" x14ac:dyDescent="0.2">
      <c r="A121" s="13" t="s">
        <v>253</v>
      </c>
      <c r="B121" s="32" t="s">
        <v>324</v>
      </c>
      <c r="C121" s="16">
        <v>613936</v>
      </c>
      <c r="D121" s="156">
        <v>13000</v>
      </c>
      <c r="E121" s="156"/>
      <c r="F121" s="156">
        <f t="shared" si="8"/>
        <v>13000</v>
      </c>
      <c r="G121" s="153">
        <v>11449.78</v>
      </c>
      <c r="H121" s="153">
        <v>10279.02</v>
      </c>
      <c r="I121" s="9">
        <f t="shared" si="0"/>
        <v>0.88075230769230772</v>
      </c>
      <c r="J121" s="8">
        <f t="shared" si="1"/>
        <v>1.1138980175152884</v>
      </c>
    </row>
    <row r="122" spans="1:10" ht="15" customHeight="1" x14ac:dyDescent="0.2">
      <c r="A122" s="13" t="s">
        <v>254</v>
      </c>
      <c r="B122" s="32" t="s">
        <v>501</v>
      </c>
      <c r="C122" s="16">
        <v>613937</v>
      </c>
      <c r="D122" s="156"/>
      <c r="E122" s="156"/>
      <c r="F122" s="156"/>
      <c r="G122" s="153">
        <v>250</v>
      </c>
      <c r="H122" s="153"/>
      <c r="I122" s="9"/>
      <c r="J122" s="8"/>
    </row>
    <row r="123" spans="1:10" ht="15" customHeight="1" x14ac:dyDescent="0.2">
      <c r="A123" s="13" t="s">
        <v>255</v>
      </c>
      <c r="B123" s="32" t="s">
        <v>169</v>
      </c>
      <c r="C123" s="16">
        <v>613939</v>
      </c>
      <c r="D123" s="156">
        <v>21000</v>
      </c>
      <c r="E123" s="156"/>
      <c r="F123" s="156">
        <f t="shared" si="8"/>
        <v>21000</v>
      </c>
      <c r="G123" s="153">
        <v>8934.2900000000009</v>
      </c>
      <c r="H123" s="153">
        <v>12655.1</v>
      </c>
      <c r="I123" s="9">
        <f t="shared" si="0"/>
        <v>0.42544238095238102</v>
      </c>
      <c r="J123" s="8">
        <f t="shared" si="1"/>
        <v>0.70598335848788241</v>
      </c>
    </row>
    <row r="124" spans="1:10" ht="17.25" customHeight="1" x14ac:dyDescent="0.2">
      <c r="A124" s="13" t="s">
        <v>256</v>
      </c>
      <c r="B124" s="32" t="s">
        <v>170</v>
      </c>
      <c r="C124" s="16">
        <v>613955</v>
      </c>
      <c r="D124" s="156">
        <v>4500</v>
      </c>
      <c r="E124" s="156"/>
      <c r="F124" s="156">
        <f t="shared" si="8"/>
        <v>4500</v>
      </c>
      <c r="G124" s="153">
        <v>16127.25</v>
      </c>
      <c r="H124" s="153">
        <v>4000</v>
      </c>
      <c r="I124" s="9">
        <f t="shared" si="0"/>
        <v>3.5838333333333332</v>
      </c>
      <c r="J124" s="8">
        <f t="shared" si="1"/>
        <v>4.0318125</v>
      </c>
    </row>
    <row r="125" spans="1:10" ht="15" customHeight="1" x14ac:dyDescent="0.2">
      <c r="A125" s="13" t="s">
        <v>257</v>
      </c>
      <c r="B125" s="32" t="s">
        <v>171</v>
      </c>
      <c r="C125" s="16">
        <v>613956</v>
      </c>
      <c r="D125" s="156">
        <v>600</v>
      </c>
      <c r="E125" s="156"/>
      <c r="F125" s="156">
        <f t="shared" si="8"/>
        <v>600</v>
      </c>
      <c r="G125" s="153">
        <v>1958.73</v>
      </c>
      <c r="H125" s="153">
        <v>444.45</v>
      </c>
      <c r="I125" s="9">
        <f t="shared" si="0"/>
        <v>3.2645499999999998</v>
      </c>
      <c r="J125" s="8">
        <f t="shared" si="1"/>
        <v>4.4070874114073577</v>
      </c>
    </row>
    <row r="126" spans="1:10" ht="15" customHeight="1" x14ac:dyDescent="0.2">
      <c r="A126" s="13" t="s">
        <v>258</v>
      </c>
      <c r="B126" s="32" t="s">
        <v>172</v>
      </c>
      <c r="C126" s="16">
        <v>613957</v>
      </c>
      <c r="D126" s="156">
        <v>400</v>
      </c>
      <c r="E126" s="156"/>
      <c r="F126" s="156">
        <f t="shared" si="8"/>
        <v>400</v>
      </c>
      <c r="G126" s="153">
        <v>49.11</v>
      </c>
      <c r="H126" s="153">
        <v>7.51</v>
      </c>
      <c r="I126" s="9">
        <f t="shared" si="0"/>
        <v>0.122775</v>
      </c>
      <c r="J126" s="8">
        <f t="shared" si="1"/>
        <v>6.5392809587217045</v>
      </c>
    </row>
    <row r="127" spans="1:10" ht="15" customHeight="1" x14ac:dyDescent="0.2">
      <c r="A127" s="13" t="s">
        <v>280</v>
      </c>
      <c r="B127" s="32" t="s">
        <v>173</v>
      </c>
      <c r="C127" s="16">
        <v>613958</v>
      </c>
      <c r="D127" s="156">
        <v>700</v>
      </c>
      <c r="E127" s="156"/>
      <c r="F127" s="156">
        <f t="shared" si="8"/>
        <v>700</v>
      </c>
      <c r="G127" s="153">
        <v>3385.29</v>
      </c>
      <c r="H127" s="153">
        <v>987.09</v>
      </c>
      <c r="I127" s="9">
        <f t="shared" si="0"/>
        <v>4.8361285714285716</v>
      </c>
      <c r="J127" s="8">
        <f t="shared" si="1"/>
        <v>3.4295656930978935</v>
      </c>
    </row>
    <row r="128" spans="1:10" ht="23.25" customHeight="1" x14ac:dyDescent="0.2">
      <c r="A128" s="13" t="s">
        <v>300</v>
      </c>
      <c r="B128" s="32" t="s">
        <v>312</v>
      </c>
      <c r="C128" s="16">
        <v>613962</v>
      </c>
      <c r="D128" s="156">
        <v>1000</v>
      </c>
      <c r="E128" s="156"/>
      <c r="F128" s="156">
        <f t="shared" si="8"/>
        <v>1000</v>
      </c>
      <c r="G128" s="153"/>
      <c r="H128" s="153"/>
      <c r="I128" s="9">
        <f t="shared" si="0"/>
        <v>0</v>
      </c>
      <c r="J128" s="8" t="e">
        <f t="shared" si="1"/>
        <v>#DIV/0!</v>
      </c>
    </row>
    <row r="129" spans="1:10" ht="14.25" customHeight="1" x14ac:dyDescent="0.2">
      <c r="A129" s="13" t="s">
        <v>301</v>
      </c>
      <c r="B129" s="229" t="s">
        <v>279</v>
      </c>
      <c r="C129" s="230">
        <v>613971</v>
      </c>
      <c r="D129" s="231">
        <v>27400</v>
      </c>
      <c r="E129" s="156"/>
      <c r="F129" s="156">
        <f t="shared" si="8"/>
        <v>27400</v>
      </c>
      <c r="G129" s="153">
        <v>25000</v>
      </c>
      <c r="H129" s="153">
        <v>23050</v>
      </c>
      <c r="I129" s="9">
        <f t="shared" si="0"/>
        <v>0.91240875912408759</v>
      </c>
      <c r="J129" s="8">
        <f t="shared" si="1"/>
        <v>1.0845986984815619</v>
      </c>
    </row>
    <row r="130" spans="1:10" ht="23.25" customHeight="1" x14ac:dyDescent="0.2">
      <c r="A130" s="13" t="s">
        <v>313</v>
      </c>
      <c r="B130" s="229" t="s">
        <v>361</v>
      </c>
      <c r="C130" s="230">
        <v>613973</v>
      </c>
      <c r="D130" s="231">
        <v>6800</v>
      </c>
      <c r="E130" s="172"/>
      <c r="F130" s="156">
        <f t="shared" si="8"/>
        <v>6800</v>
      </c>
      <c r="G130" s="153"/>
      <c r="H130" s="153"/>
      <c r="I130" s="9">
        <f t="shared" si="0"/>
        <v>0</v>
      </c>
      <c r="J130" s="8" t="e">
        <f t="shared" si="1"/>
        <v>#DIV/0!</v>
      </c>
    </row>
    <row r="131" spans="1:10" ht="15" customHeight="1" x14ac:dyDescent="0.2">
      <c r="A131" s="13" t="s">
        <v>323</v>
      </c>
      <c r="B131" s="229" t="s">
        <v>174</v>
      </c>
      <c r="C131" s="230">
        <v>613981</v>
      </c>
      <c r="D131" s="231"/>
      <c r="E131" s="156"/>
      <c r="F131" s="156">
        <f t="shared" si="8"/>
        <v>0</v>
      </c>
      <c r="G131" s="153">
        <v>2848.58</v>
      </c>
      <c r="H131" s="153">
        <v>2255.64</v>
      </c>
      <c r="I131" s="9" t="e">
        <f t="shared" si="0"/>
        <v>#DIV/0!</v>
      </c>
      <c r="J131" s="8">
        <f t="shared" si="1"/>
        <v>1.262869961518682</v>
      </c>
    </row>
    <row r="132" spans="1:10" ht="22.5" customHeight="1" x14ac:dyDescent="0.2">
      <c r="A132" s="13" t="s">
        <v>326</v>
      </c>
      <c r="B132" s="229" t="s">
        <v>175</v>
      </c>
      <c r="C132" s="230">
        <v>613984</v>
      </c>
      <c r="D132" s="231">
        <v>600</v>
      </c>
      <c r="E132" s="156"/>
      <c r="F132" s="156">
        <f t="shared" si="8"/>
        <v>600</v>
      </c>
      <c r="G132" s="153">
        <v>58.17</v>
      </c>
      <c r="H132" s="153">
        <v>47.52</v>
      </c>
      <c r="I132" s="9">
        <f t="shared" si="0"/>
        <v>9.6950000000000008E-2</v>
      </c>
      <c r="J132" s="8">
        <f t="shared" si="1"/>
        <v>1.2241161616161615</v>
      </c>
    </row>
    <row r="133" spans="1:10" ht="22.5" customHeight="1" x14ac:dyDescent="0.2">
      <c r="A133" s="13" t="s">
        <v>364</v>
      </c>
      <c r="B133" s="229" t="s">
        <v>176</v>
      </c>
      <c r="C133" s="230">
        <v>613985</v>
      </c>
      <c r="D133" s="231">
        <v>5000</v>
      </c>
      <c r="E133" s="156"/>
      <c r="F133" s="156">
        <f t="shared" si="8"/>
        <v>5000</v>
      </c>
      <c r="G133" s="153">
        <v>3969.62</v>
      </c>
      <c r="H133" s="153">
        <v>3823.56</v>
      </c>
      <c r="I133" s="9">
        <f t="shared" si="0"/>
        <v>0.79392399999999996</v>
      </c>
      <c r="J133" s="8">
        <f t="shared" si="1"/>
        <v>1.038200002092291</v>
      </c>
    </row>
    <row r="134" spans="1:10" ht="15" customHeight="1" x14ac:dyDescent="0.2">
      <c r="A134" s="13" t="s">
        <v>365</v>
      </c>
      <c r="B134" s="32" t="s">
        <v>362</v>
      </c>
      <c r="C134" s="16">
        <v>613987</v>
      </c>
      <c r="D134" s="156">
        <v>700</v>
      </c>
      <c r="E134" s="65"/>
      <c r="F134" s="156">
        <f t="shared" si="8"/>
        <v>700</v>
      </c>
      <c r="G134" s="153"/>
      <c r="H134" s="153"/>
      <c r="I134" s="9">
        <f t="shared" si="0"/>
        <v>0</v>
      </c>
      <c r="J134" s="8" t="e">
        <f t="shared" si="1"/>
        <v>#DIV/0!</v>
      </c>
    </row>
    <row r="135" spans="1:10" ht="15" customHeight="1" x14ac:dyDescent="0.2">
      <c r="A135" s="13" t="s">
        <v>366</v>
      </c>
      <c r="B135" s="32" t="s">
        <v>363</v>
      </c>
      <c r="C135" s="16">
        <v>613989</v>
      </c>
      <c r="D135" s="156">
        <v>3800</v>
      </c>
      <c r="E135" s="65"/>
      <c r="F135" s="156">
        <f t="shared" si="8"/>
        <v>3800</v>
      </c>
      <c r="G135" s="153"/>
      <c r="H135" s="153"/>
      <c r="I135" s="9">
        <f t="shared" si="0"/>
        <v>0</v>
      </c>
      <c r="J135" s="8" t="e">
        <f t="shared" si="1"/>
        <v>#DIV/0!</v>
      </c>
    </row>
    <row r="136" spans="1:10" ht="15" customHeight="1" x14ac:dyDescent="0.2">
      <c r="A136" s="13" t="s">
        <v>437</v>
      </c>
      <c r="B136" s="32" t="s">
        <v>177</v>
      </c>
      <c r="C136" s="16">
        <v>613991</v>
      </c>
      <c r="D136" s="156">
        <v>2300</v>
      </c>
      <c r="E136" s="29"/>
      <c r="F136" s="156">
        <f t="shared" si="8"/>
        <v>2300</v>
      </c>
      <c r="G136" s="153">
        <v>37216.129999999997</v>
      </c>
      <c r="H136" s="153">
        <v>13958.52</v>
      </c>
      <c r="I136" s="9">
        <f t="shared" si="0"/>
        <v>16.180926086956521</v>
      </c>
      <c r="J136" s="8">
        <f t="shared" si="1"/>
        <v>2.6661945535773133</v>
      </c>
    </row>
    <row r="137" spans="1:10" ht="25.5" customHeight="1" x14ac:dyDescent="0.2">
      <c r="A137" s="13" t="s">
        <v>488</v>
      </c>
      <c r="B137" s="32" t="s">
        <v>178</v>
      </c>
      <c r="C137" s="16">
        <v>613995</v>
      </c>
      <c r="D137" s="156"/>
      <c r="E137" s="29"/>
      <c r="F137" s="156">
        <f t="shared" si="8"/>
        <v>0</v>
      </c>
      <c r="G137" s="65"/>
      <c r="H137" s="65"/>
      <c r="I137" s="9" t="e">
        <f t="shared" si="0"/>
        <v>#DIV/0!</v>
      </c>
      <c r="J137" s="8" t="e">
        <f t="shared" si="1"/>
        <v>#DIV/0!</v>
      </c>
    </row>
    <row r="138" spans="1:10" ht="29.25" customHeight="1" x14ac:dyDescent="0.2">
      <c r="A138" s="13" t="s">
        <v>502</v>
      </c>
      <c r="B138" s="32" t="s">
        <v>327</v>
      </c>
      <c r="C138" s="16">
        <v>613996</v>
      </c>
      <c r="D138" s="156"/>
      <c r="E138" s="156"/>
      <c r="F138" s="156">
        <f t="shared" ref="F138:F154" si="9">SUM(D138:E138)</f>
        <v>0</v>
      </c>
      <c r="G138" s="153">
        <v>1227.3</v>
      </c>
      <c r="H138" s="153">
        <v>4948.09</v>
      </c>
      <c r="I138" s="9" t="e">
        <f t="shared" si="0"/>
        <v>#DIV/0!</v>
      </c>
      <c r="J138" s="8">
        <f t="shared" si="1"/>
        <v>0.24803510041248236</v>
      </c>
    </row>
    <row r="139" spans="1:10" ht="22.5" customHeight="1" x14ac:dyDescent="0.2">
      <c r="A139" s="149">
        <v>16</v>
      </c>
      <c r="B139" s="31" t="s">
        <v>4</v>
      </c>
      <c r="C139" s="30">
        <v>614000</v>
      </c>
      <c r="D139" s="29">
        <f>D140+D141+D142+D154</f>
        <v>5990000</v>
      </c>
      <c r="E139" s="29"/>
      <c r="F139" s="29">
        <f t="shared" si="9"/>
        <v>5990000</v>
      </c>
      <c r="G139" s="29">
        <f>G140+G141+G142+G154</f>
        <v>5669980</v>
      </c>
      <c r="H139" s="29">
        <f>H140+H141+H142+H154</f>
        <v>3500</v>
      </c>
      <c r="I139" s="9">
        <f t="shared" si="0"/>
        <v>0.94657429048414021</v>
      </c>
      <c r="J139" s="8">
        <f t="shared" si="1"/>
        <v>1619.9942857142858</v>
      </c>
    </row>
    <row r="140" spans="1:10" ht="15" customHeight="1" x14ac:dyDescent="0.2">
      <c r="A140" s="151">
        <v>17</v>
      </c>
      <c r="B140" s="25" t="s">
        <v>30</v>
      </c>
      <c r="C140" s="16">
        <v>614100</v>
      </c>
      <c r="D140" s="156"/>
      <c r="E140" s="29"/>
      <c r="F140" s="156">
        <f t="shared" ref="F140:F146" si="10">SUM(D140:E140)</f>
        <v>0</v>
      </c>
      <c r="G140" s="153"/>
      <c r="H140" s="153"/>
      <c r="I140" s="9" t="e">
        <f t="shared" si="0"/>
        <v>#DIV/0!</v>
      </c>
      <c r="J140" s="8" t="e">
        <f t="shared" si="1"/>
        <v>#DIV/0!</v>
      </c>
    </row>
    <row r="141" spans="1:10" ht="21.6" customHeight="1" x14ac:dyDescent="0.2">
      <c r="A141" s="149">
        <v>18</v>
      </c>
      <c r="B141" s="25" t="s">
        <v>481</v>
      </c>
      <c r="C141" s="16">
        <v>614239</v>
      </c>
      <c r="D141" s="156">
        <v>110000</v>
      </c>
      <c r="E141" s="156" t="s">
        <v>482</v>
      </c>
      <c r="F141" s="156">
        <f t="shared" si="10"/>
        <v>110000</v>
      </c>
      <c r="G141" s="156">
        <v>110000</v>
      </c>
      <c r="H141" s="156">
        <v>3500</v>
      </c>
      <c r="I141" s="9">
        <f t="shared" si="0"/>
        <v>1</v>
      </c>
      <c r="J141" s="8">
        <f t="shared" si="1"/>
        <v>31.428571428571427</v>
      </c>
    </row>
    <row r="142" spans="1:10" ht="15" customHeight="1" x14ac:dyDescent="0.2">
      <c r="A142" s="151">
        <v>19</v>
      </c>
      <c r="B142" s="155" t="s">
        <v>34</v>
      </c>
      <c r="C142" s="67">
        <v>614300</v>
      </c>
      <c r="D142" s="29">
        <f>SUM(D143:D153)</f>
        <v>5880000</v>
      </c>
      <c r="E142" s="156">
        <f>SUM(E143:E152)</f>
        <v>0</v>
      </c>
      <c r="F142" s="156">
        <f t="shared" si="10"/>
        <v>5880000</v>
      </c>
      <c r="G142" s="29">
        <f>SUM(G143:G153)</f>
        <v>5559980</v>
      </c>
      <c r="H142" s="29">
        <f>SUM(H143:H152)</f>
        <v>0</v>
      </c>
      <c r="I142" s="9">
        <f t="shared" si="0"/>
        <v>0.94557482993197284</v>
      </c>
      <c r="J142" s="8" t="e">
        <f t="shared" si="1"/>
        <v>#DIV/0!</v>
      </c>
    </row>
    <row r="143" spans="1:10" ht="15" customHeight="1" x14ac:dyDescent="0.2">
      <c r="A143" s="13" t="s">
        <v>259</v>
      </c>
      <c r="B143" s="25" t="s">
        <v>183</v>
      </c>
      <c r="C143" s="16">
        <v>614300</v>
      </c>
      <c r="D143" s="156">
        <v>3097000</v>
      </c>
      <c r="E143" s="156"/>
      <c r="F143" s="156">
        <f t="shared" si="10"/>
        <v>3097000</v>
      </c>
      <c r="G143" s="153">
        <v>3097000</v>
      </c>
      <c r="H143" s="153"/>
      <c r="I143" s="9">
        <f t="shared" si="0"/>
        <v>1</v>
      </c>
      <c r="J143" s="8" t="e">
        <f t="shared" si="1"/>
        <v>#DIV/0!</v>
      </c>
    </row>
    <row r="144" spans="1:10" ht="18" customHeight="1" x14ac:dyDescent="0.2">
      <c r="A144" s="13" t="s">
        <v>260</v>
      </c>
      <c r="B144" s="25" t="s">
        <v>184</v>
      </c>
      <c r="C144" s="16">
        <v>614300</v>
      </c>
      <c r="D144" s="156">
        <v>390000</v>
      </c>
      <c r="E144" s="156"/>
      <c r="F144" s="156">
        <f t="shared" si="10"/>
        <v>390000</v>
      </c>
      <c r="G144" s="153">
        <v>390000</v>
      </c>
      <c r="H144" s="153"/>
      <c r="I144" s="9">
        <f t="shared" si="0"/>
        <v>1</v>
      </c>
      <c r="J144" s="8" t="e">
        <f t="shared" si="1"/>
        <v>#DIV/0!</v>
      </c>
    </row>
    <row r="145" spans="1:10" ht="25.5" customHeight="1" x14ac:dyDescent="0.2">
      <c r="A145" s="13" t="s">
        <v>261</v>
      </c>
      <c r="B145" s="25" t="s">
        <v>185</v>
      </c>
      <c r="C145" s="16">
        <v>614300</v>
      </c>
      <c r="D145" s="156">
        <v>117000</v>
      </c>
      <c r="E145" s="156"/>
      <c r="F145" s="156">
        <f t="shared" si="10"/>
        <v>117000</v>
      </c>
      <c r="G145" s="156">
        <v>117000</v>
      </c>
      <c r="H145" s="156"/>
      <c r="I145" s="9">
        <f t="shared" si="0"/>
        <v>1</v>
      </c>
      <c r="J145" s="8" t="e">
        <f t="shared" si="1"/>
        <v>#DIV/0!</v>
      </c>
    </row>
    <row r="146" spans="1:10" ht="25.5" customHeight="1" x14ac:dyDescent="0.2">
      <c r="A146" s="13" t="s">
        <v>262</v>
      </c>
      <c r="B146" s="25" t="s">
        <v>186</v>
      </c>
      <c r="C146" s="16">
        <v>614300</v>
      </c>
      <c r="D146" s="156">
        <v>1342000</v>
      </c>
      <c r="E146" s="156"/>
      <c r="F146" s="156">
        <f t="shared" si="10"/>
        <v>1342000</v>
      </c>
      <c r="G146" s="156">
        <v>1342000</v>
      </c>
      <c r="H146" s="156"/>
      <c r="I146" s="9">
        <f t="shared" si="0"/>
        <v>1</v>
      </c>
      <c r="J146" s="8" t="e">
        <f t="shared" si="1"/>
        <v>#DIV/0!</v>
      </c>
    </row>
    <row r="147" spans="1:10" ht="22.5" customHeight="1" x14ac:dyDescent="0.2">
      <c r="A147" s="13" t="s">
        <v>263</v>
      </c>
      <c r="B147" s="25" t="s">
        <v>314</v>
      </c>
      <c r="C147" s="16">
        <v>614300</v>
      </c>
      <c r="D147" s="156">
        <v>444000</v>
      </c>
      <c r="E147" s="29"/>
      <c r="F147" s="156">
        <f t="shared" si="9"/>
        <v>444000</v>
      </c>
      <c r="G147" s="156">
        <v>444000</v>
      </c>
      <c r="H147" s="156"/>
      <c r="I147" s="9">
        <f t="shared" si="0"/>
        <v>1</v>
      </c>
      <c r="J147" s="8" t="e">
        <f t="shared" si="1"/>
        <v>#DIV/0!</v>
      </c>
    </row>
    <row r="148" spans="1:10" ht="25.5" customHeight="1" x14ac:dyDescent="0.2">
      <c r="A148" s="13" t="s">
        <v>325</v>
      </c>
      <c r="B148" s="25" t="s">
        <v>367</v>
      </c>
      <c r="C148" s="16">
        <v>614300</v>
      </c>
      <c r="D148" s="156">
        <v>10000</v>
      </c>
      <c r="E148" s="29"/>
      <c r="F148" s="156">
        <f t="shared" si="9"/>
        <v>10000</v>
      </c>
      <c r="G148" s="156">
        <v>9980</v>
      </c>
      <c r="H148" s="156"/>
      <c r="I148" s="9">
        <f t="shared" si="0"/>
        <v>0.998</v>
      </c>
      <c r="J148" s="8" t="e">
        <f t="shared" si="1"/>
        <v>#DIV/0!</v>
      </c>
    </row>
    <row r="149" spans="1:10" ht="25.5" customHeight="1" x14ac:dyDescent="0.2">
      <c r="A149" s="13" t="s">
        <v>368</v>
      </c>
      <c r="B149" s="25" t="s">
        <v>369</v>
      </c>
      <c r="C149" s="16">
        <v>614300</v>
      </c>
      <c r="D149" s="156">
        <v>50000</v>
      </c>
      <c r="E149" s="29"/>
      <c r="F149" s="156">
        <f t="shared" si="9"/>
        <v>50000</v>
      </c>
      <c r="G149" s="156">
        <v>50000</v>
      </c>
      <c r="H149" s="156"/>
      <c r="I149" s="9">
        <f t="shared" si="0"/>
        <v>1</v>
      </c>
      <c r="J149" s="8" t="e">
        <f t="shared" si="1"/>
        <v>#DIV/0!</v>
      </c>
    </row>
    <row r="150" spans="1:10" ht="15" customHeight="1" x14ac:dyDescent="0.2">
      <c r="A150" s="13" t="s">
        <v>370</v>
      </c>
      <c r="B150" s="25" t="s">
        <v>371</v>
      </c>
      <c r="C150" s="16">
        <v>614300</v>
      </c>
      <c r="D150" s="156">
        <v>50000</v>
      </c>
      <c r="E150" s="29"/>
      <c r="F150" s="156">
        <f t="shared" si="9"/>
        <v>50000</v>
      </c>
      <c r="G150" s="156">
        <v>50000</v>
      </c>
      <c r="H150" s="156"/>
      <c r="I150" s="9">
        <f t="shared" si="0"/>
        <v>1</v>
      </c>
      <c r="J150" s="8" t="e">
        <f t="shared" si="1"/>
        <v>#DIV/0!</v>
      </c>
    </row>
    <row r="151" spans="1:10" ht="27" customHeight="1" x14ac:dyDescent="0.2">
      <c r="A151" s="13" t="s">
        <v>378</v>
      </c>
      <c r="B151" s="25" t="s">
        <v>379</v>
      </c>
      <c r="C151" s="16">
        <v>614300</v>
      </c>
      <c r="D151" s="156">
        <v>180000</v>
      </c>
      <c r="E151" s="156"/>
      <c r="F151" s="156">
        <f t="shared" si="9"/>
        <v>180000</v>
      </c>
      <c r="G151" s="156"/>
      <c r="H151" s="156"/>
      <c r="I151" s="9">
        <f t="shared" si="0"/>
        <v>0</v>
      </c>
      <c r="J151" s="8" t="e">
        <f t="shared" si="1"/>
        <v>#DIV/0!</v>
      </c>
    </row>
    <row r="152" spans="1:10" ht="30.75" customHeight="1" x14ac:dyDescent="0.2">
      <c r="A152" s="13" t="s">
        <v>390</v>
      </c>
      <c r="B152" s="25" t="s">
        <v>381</v>
      </c>
      <c r="C152" s="16">
        <v>614311</v>
      </c>
      <c r="D152" s="156">
        <v>100000</v>
      </c>
      <c r="E152" s="156"/>
      <c r="F152" s="156">
        <f t="shared" si="9"/>
        <v>100000</v>
      </c>
      <c r="G152" s="156"/>
      <c r="H152" s="156"/>
      <c r="I152" s="9">
        <f t="shared" si="0"/>
        <v>0</v>
      </c>
      <c r="J152" s="8" t="e">
        <f t="shared" si="1"/>
        <v>#DIV/0!</v>
      </c>
    </row>
    <row r="153" spans="1:10" ht="30.75" customHeight="1" x14ac:dyDescent="0.2">
      <c r="A153" s="13" t="s">
        <v>391</v>
      </c>
      <c r="B153" s="25" t="s">
        <v>403</v>
      </c>
      <c r="C153" s="16">
        <v>614311</v>
      </c>
      <c r="D153" s="156">
        <v>100000</v>
      </c>
      <c r="E153" s="156"/>
      <c r="F153" s="156">
        <f t="shared" si="9"/>
        <v>100000</v>
      </c>
      <c r="G153" s="156">
        <v>60000</v>
      </c>
      <c r="H153" s="156"/>
      <c r="I153" s="9">
        <f t="shared" si="0"/>
        <v>0.6</v>
      </c>
      <c r="J153" s="8"/>
    </row>
    <row r="154" spans="1:10" ht="15" customHeight="1" x14ac:dyDescent="0.2">
      <c r="A154" s="149">
        <v>20</v>
      </c>
      <c r="B154" s="148" t="s">
        <v>71</v>
      </c>
      <c r="C154" s="149">
        <v>614400</v>
      </c>
      <c r="D154" s="29"/>
      <c r="E154" s="29"/>
      <c r="F154" s="29">
        <f t="shared" si="9"/>
        <v>0</v>
      </c>
      <c r="G154" s="33"/>
      <c r="H154" s="33"/>
      <c r="I154" s="9" t="e">
        <f t="shared" si="0"/>
        <v>#DIV/0!</v>
      </c>
      <c r="J154" s="8" t="e">
        <f t="shared" si="1"/>
        <v>#DIV/0!</v>
      </c>
    </row>
    <row r="155" spans="1:10" ht="15" customHeight="1" x14ac:dyDescent="0.2">
      <c r="A155" s="151">
        <v>21</v>
      </c>
      <c r="B155" s="101" t="s">
        <v>70</v>
      </c>
      <c r="C155" s="16">
        <v>614500</v>
      </c>
      <c r="D155" s="29"/>
      <c r="E155" s="29"/>
      <c r="F155" s="29"/>
      <c r="G155" s="33"/>
      <c r="H155" s="33"/>
      <c r="I155" s="9" t="e">
        <f t="shared" si="0"/>
        <v>#DIV/0!</v>
      </c>
      <c r="J155" s="8" t="e">
        <f t="shared" si="1"/>
        <v>#DIV/0!</v>
      </c>
    </row>
    <row r="156" spans="1:10" ht="15" customHeight="1" x14ac:dyDescent="0.2">
      <c r="A156" s="149">
        <v>22</v>
      </c>
      <c r="B156" s="32" t="s">
        <v>69</v>
      </c>
      <c r="C156" s="16">
        <v>614600</v>
      </c>
      <c r="D156" s="29"/>
      <c r="E156" s="29">
        <f>SUM(E157:E159)</f>
        <v>0</v>
      </c>
      <c r="F156" s="29">
        <f t="shared" ref="F156:F196" si="11">SUM(D156:E156)</f>
        <v>0</v>
      </c>
      <c r="G156" s="29">
        <f>SUM(G157:G159)</f>
        <v>0</v>
      </c>
      <c r="H156" s="29">
        <f>SUM(H157:H159)</f>
        <v>0</v>
      </c>
      <c r="I156" s="9" t="e">
        <f t="shared" si="0"/>
        <v>#DIV/0!</v>
      </c>
      <c r="J156" s="8" t="e">
        <f t="shared" si="1"/>
        <v>#DIV/0!</v>
      </c>
    </row>
    <row r="157" spans="1:10" ht="15" customHeight="1" x14ac:dyDescent="0.2">
      <c r="A157" s="151">
        <v>23</v>
      </c>
      <c r="B157" s="25" t="s">
        <v>68</v>
      </c>
      <c r="C157" s="16">
        <v>614700</v>
      </c>
      <c r="D157" s="29"/>
      <c r="E157" s="29"/>
      <c r="F157" s="29">
        <f t="shared" si="11"/>
        <v>0</v>
      </c>
      <c r="G157" s="33"/>
      <c r="H157" s="33"/>
      <c r="I157" s="9" t="e">
        <f t="shared" si="0"/>
        <v>#DIV/0!</v>
      </c>
      <c r="J157" s="8" t="e">
        <f t="shared" si="1"/>
        <v>#DIV/0!</v>
      </c>
    </row>
    <row r="158" spans="1:10" ht="15" customHeight="1" x14ac:dyDescent="0.2">
      <c r="A158" s="149">
        <v>24</v>
      </c>
      <c r="B158" s="93" t="s">
        <v>67</v>
      </c>
      <c r="C158" s="94">
        <v>614800</v>
      </c>
      <c r="D158" s="29"/>
      <c r="E158" s="29"/>
      <c r="F158" s="29">
        <f t="shared" si="11"/>
        <v>0</v>
      </c>
      <c r="G158" s="33"/>
      <c r="H158" s="33"/>
      <c r="I158" s="9" t="e">
        <f t="shared" si="0"/>
        <v>#DIV/0!</v>
      </c>
      <c r="J158" s="8" t="e">
        <f t="shared" si="1"/>
        <v>#DIV/0!</v>
      </c>
    </row>
    <row r="159" spans="1:10" ht="15" customHeight="1" x14ac:dyDescent="0.2">
      <c r="A159" s="151">
        <v>25</v>
      </c>
      <c r="B159" s="93" t="s">
        <v>27</v>
      </c>
      <c r="C159" s="94">
        <v>614900</v>
      </c>
      <c r="D159" s="29"/>
      <c r="E159" s="29"/>
      <c r="F159" s="29">
        <f t="shared" si="11"/>
        <v>0</v>
      </c>
      <c r="G159" s="33"/>
      <c r="H159" s="33"/>
      <c r="I159" s="9" t="e">
        <f t="shared" si="0"/>
        <v>#DIV/0!</v>
      </c>
      <c r="J159" s="8" t="e">
        <f t="shared" si="1"/>
        <v>#DIV/0!</v>
      </c>
    </row>
    <row r="160" spans="1:10" ht="15" customHeight="1" x14ac:dyDescent="0.2">
      <c r="A160" s="17">
        <v>26</v>
      </c>
      <c r="B160" s="176" t="s">
        <v>5</v>
      </c>
      <c r="C160" s="177">
        <v>616000</v>
      </c>
      <c r="D160" s="174">
        <f>SUM(D161:D163)</f>
        <v>0</v>
      </c>
      <c r="E160" s="36">
        <f>SUM(E161+E179)</f>
        <v>0</v>
      </c>
      <c r="F160" s="36">
        <f t="shared" si="11"/>
        <v>0</v>
      </c>
      <c r="G160" s="36">
        <f>SUM(G161+G179)</f>
        <v>0</v>
      </c>
      <c r="H160" s="36">
        <f>SUM(H161+H179)</f>
        <v>0</v>
      </c>
      <c r="I160" s="20" t="e">
        <f t="shared" si="0"/>
        <v>#DIV/0!</v>
      </c>
      <c r="J160" s="19" t="e">
        <f t="shared" ref="J160:J194" si="12">SUM(G160/H160)</f>
        <v>#DIV/0!</v>
      </c>
    </row>
    <row r="161" spans="1:10" ht="25.5" customHeight="1" x14ac:dyDescent="0.2">
      <c r="A161" s="13">
        <v>27</v>
      </c>
      <c r="B161" s="32" t="s">
        <v>66</v>
      </c>
      <c r="C161" s="16">
        <v>616100</v>
      </c>
      <c r="D161" s="29"/>
      <c r="E161" s="29"/>
      <c r="F161" s="29">
        <f t="shared" si="11"/>
        <v>0</v>
      </c>
      <c r="G161" s="29"/>
      <c r="H161" s="29"/>
      <c r="I161" s="9" t="e">
        <f t="shared" si="0"/>
        <v>#DIV/0!</v>
      </c>
      <c r="J161" s="8" t="e">
        <f t="shared" si="12"/>
        <v>#DIV/0!</v>
      </c>
    </row>
    <row r="162" spans="1:10" ht="25.5" customHeight="1" x14ac:dyDescent="0.2">
      <c r="A162" s="17">
        <v>28</v>
      </c>
      <c r="B162" s="32" t="s">
        <v>65</v>
      </c>
      <c r="C162" s="16">
        <v>616200</v>
      </c>
      <c r="D162" s="29"/>
      <c r="E162" s="29"/>
      <c r="F162" s="29">
        <f t="shared" si="11"/>
        <v>0</v>
      </c>
      <c r="G162" s="33"/>
      <c r="H162" s="33"/>
      <c r="I162" s="9" t="e">
        <f t="shared" si="0"/>
        <v>#DIV/0!</v>
      </c>
      <c r="J162" s="8" t="e">
        <f t="shared" si="12"/>
        <v>#DIV/0!</v>
      </c>
    </row>
    <row r="163" spans="1:10" ht="15" customHeight="1" x14ac:dyDescent="0.2">
      <c r="A163" s="13">
        <v>29</v>
      </c>
      <c r="B163" s="32" t="s">
        <v>64</v>
      </c>
      <c r="C163" s="16">
        <v>616300</v>
      </c>
      <c r="D163" s="29"/>
      <c r="E163" s="29"/>
      <c r="F163" s="29">
        <f t="shared" si="11"/>
        <v>0</v>
      </c>
      <c r="G163" s="33"/>
      <c r="H163" s="33"/>
      <c r="I163" s="9" t="e">
        <f t="shared" si="0"/>
        <v>#DIV/0!</v>
      </c>
      <c r="J163" s="8" t="e">
        <f t="shared" si="12"/>
        <v>#DIV/0!</v>
      </c>
    </row>
    <row r="164" spans="1:10" ht="15" customHeight="1" x14ac:dyDescent="0.2">
      <c r="A164" s="13">
        <v>30</v>
      </c>
      <c r="B164" s="12" t="s">
        <v>6</v>
      </c>
      <c r="C164" s="22"/>
      <c r="D164" s="36">
        <f>SUM(D165+D175)</f>
        <v>150000</v>
      </c>
      <c r="E164" s="36">
        <f>SUM(E165+E179)</f>
        <v>0</v>
      </c>
      <c r="F164" s="175">
        <f t="shared" si="11"/>
        <v>150000</v>
      </c>
      <c r="G164" s="36">
        <f>SUM(G165+G179)</f>
        <v>87633</v>
      </c>
      <c r="H164" s="36">
        <f>SUM(H165+H179)</f>
        <v>0</v>
      </c>
      <c r="I164" s="178">
        <f t="shared" si="0"/>
        <v>0.58421999999999996</v>
      </c>
      <c r="J164" s="179" t="e">
        <f t="shared" si="12"/>
        <v>#DIV/0!</v>
      </c>
    </row>
    <row r="165" spans="1:10" ht="15" customHeight="1" x14ac:dyDescent="0.2">
      <c r="A165" s="17">
        <v>31</v>
      </c>
      <c r="B165" s="31" t="s">
        <v>7</v>
      </c>
      <c r="C165" s="30">
        <v>821000</v>
      </c>
      <c r="D165" s="29">
        <f>SUM(D166+D167+D168+D178)</f>
        <v>150000</v>
      </c>
      <c r="E165" s="29">
        <f>SUM(E166+E167+E168+E178)</f>
        <v>0</v>
      </c>
      <c r="F165" s="65">
        <f t="shared" si="11"/>
        <v>150000</v>
      </c>
      <c r="G165" s="29">
        <f>SUM(G166+G167+G168+G178)</f>
        <v>87633</v>
      </c>
      <c r="H165" s="29">
        <f>SUM(H166+H167+H168+H178)</f>
        <v>0</v>
      </c>
      <c r="I165" s="9">
        <f t="shared" si="0"/>
        <v>0.58421999999999996</v>
      </c>
      <c r="J165" s="8" t="e">
        <f t="shared" si="12"/>
        <v>#DIV/0!</v>
      </c>
    </row>
    <row r="166" spans="1:10" ht="15" customHeight="1" x14ac:dyDescent="0.2">
      <c r="A166" s="13">
        <v>32</v>
      </c>
      <c r="B166" s="34" t="s">
        <v>63</v>
      </c>
      <c r="C166" s="16">
        <v>821100</v>
      </c>
      <c r="D166" s="29"/>
      <c r="E166" s="156"/>
      <c r="F166" s="156">
        <f t="shared" si="11"/>
        <v>0</v>
      </c>
      <c r="G166" s="153"/>
      <c r="H166" s="153"/>
      <c r="I166" s="9" t="e">
        <f t="shared" si="0"/>
        <v>#DIV/0!</v>
      </c>
      <c r="J166" s="8" t="e">
        <f t="shared" si="12"/>
        <v>#DIV/0!</v>
      </c>
    </row>
    <row r="167" spans="1:10" ht="15" customHeight="1" x14ac:dyDescent="0.2">
      <c r="A167" s="17">
        <v>33</v>
      </c>
      <c r="B167" s="32" t="s">
        <v>62</v>
      </c>
      <c r="C167" s="16">
        <v>821200</v>
      </c>
      <c r="D167" s="29"/>
      <c r="E167" s="156"/>
      <c r="F167" s="156">
        <f t="shared" si="11"/>
        <v>0</v>
      </c>
      <c r="G167" s="153"/>
      <c r="H167" s="153"/>
      <c r="I167" s="9" t="e">
        <f t="shared" si="0"/>
        <v>#DIV/0!</v>
      </c>
      <c r="J167" s="8" t="e">
        <f t="shared" si="12"/>
        <v>#DIV/0!</v>
      </c>
    </row>
    <row r="168" spans="1:10" ht="15" customHeight="1" x14ac:dyDescent="0.2">
      <c r="A168" s="151">
        <v>34</v>
      </c>
      <c r="B168" s="148" t="s">
        <v>61</v>
      </c>
      <c r="C168" s="149">
        <v>821300</v>
      </c>
      <c r="D168" s="29">
        <f>SUM(D169:D178)</f>
        <v>150000</v>
      </c>
      <c r="E168" s="29">
        <f>SUM(E169:E178)</f>
        <v>0</v>
      </c>
      <c r="F168" s="65">
        <f t="shared" si="11"/>
        <v>150000</v>
      </c>
      <c r="G168" s="65">
        <f>SUM(G169:G178)</f>
        <v>87633</v>
      </c>
      <c r="H168" s="156">
        <f>SUM(H169:H178)</f>
        <v>0</v>
      </c>
      <c r="I168" s="9">
        <f t="shared" si="0"/>
        <v>0.58421999999999996</v>
      </c>
      <c r="J168" s="8" t="e">
        <f t="shared" si="12"/>
        <v>#DIV/0!</v>
      </c>
    </row>
    <row r="169" spans="1:10" ht="15" customHeight="1" x14ac:dyDescent="0.2">
      <c r="A169" s="13" t="s">
        <v>264</v>
      </c>
      <c r="B169" s="32" t="s">
        <v>179</v>
      </c>
      <c r="C169" s="16">
        <v>821311</v>
      </c>
      <c r="D169" s="156"/>
      <c r="E169" s="156"/>
      <c r="F169" s="156">
        <f t="shared" ref="F169" si="13">SUM(D169:E169)</f>
        <v>0</v>
      </c>
      <c r="G169" s="153"/>
      <c r="H169" s="153"/>
      <c r="I169" s="9"/>
      <c r="J169" s="8"/>
    </row>
    <row r="170" spans="1:10" ht="15" customHeight="1" x14ac:dyDescent="0.2">
      <c r="A170" s="13" t="s">
        <v>265</v>
      </c>
      <c r="B170" s="32" t="s">
        <v>180</v>
      </c>
      <c r="C170" s="16">
        <v>821312</v>
      </c>
      <c r="D170" s="156">
        <v>102500</v>
      </c>
      <c r="E170" s="156"/>
      <c r="F170" s="156">
        <f t="shared" si="11"/>
        <v>102500</v>
      </c>
      <c r="G170" s="153">
        <v>87633</v>
      </c>
      <c r="H170" s="153"/>
      <c r="I170" s="9">
        <f t="shared" si="0"/>
        <v>0.85495609756097557</v>
      </c>
      <c r="J170" s="8" t="e">
        <f t="shared" si="12"/>
        <v>#DIV/0!</v>
      </c>
    </row>
    <row r="171" spans="1:10" ht="15" customHeight="1" x14ac:dyDescent="0.2">
      <c r="A171" s="13" t="s">
        <v>266</v>
      </c>
      <c r="B171" s="32" t="s">
        <v>181</v>
      </c>
      <c r="C171" s="16">
        <v>821321</v>
      </c>
      <c r="D171" s="29">
        <v>4500</v>
      </c>
      <c r="E171" s="156"/>
      <c r="F171" s="156">
        <f t="shared" si="11"/>
        <v>4500</v>
      </c>
      <c r="G171" s="153"/>
      <c r="H171" s="153"/>
      <c r="I171" s="9">
        <f t="shared" si="0"/>
        <v>0</v>
      </c>
      <c r="J171" s="8" t="e">
        <f t="shared" si="12"/>
        <v>#DIV/0!</v>
      </c>
    </row>
    <row r="172" spans="1:10" ht="15" customHeight="1" x14ac:dyDescent="0.2">
      <c r="A172" s="13"/>
      <c r="B172" s="32" t="s">
        <v>339</v>
      </c>
      <c r="C172" s="16">
        <v>821341</v>
      </c>
      <c r="D172" s="29"/>
      <c r="E172" s="156"/>
      <c r="F172" s="156">
        <f t="shared" si="11"/>
        <v>0</v>
      </c>
      <c r="G172" s="153"/>
      <c r="H172" s="153"/>
      <c r="I172" s="9"/>
      <c r="J172" s="8" t="e">
        <f t="shared" si="12"/>
        <v>#DIV/0!</v>
      </c>
    </row>
    <row r="173" spans="1:10" ht="15" customHeight="1" x14ac:dyDescent="0.2">
      <c r="A173" s="13" t="s">
        <v>267</v>
      </c>
      <c r="B173" s="32" t="s">
        <v>340</v>
      </c>
      <c r="C173" s="16">
        <v>821342</v>
      </c>
      <c r="D173" s="29"/>
      <c r="E173" s="156"/>
      <c r="F173" s="156">
        <f t="shared" si="11"/>
        <v>0</v>
      </c>
      <c r="G173" s="153"/>
      <c r="H173" s="153"/>
      <c r="I173" s="9" t="e">
        <f t="shared" si="0"/>
        <v>#DIV/0!</v>
      </c>
      <c r="J173" s="8" t="e">
        <f t="shared" si="12"/>
        <v>#DIV/0!</v>
      </c>
    </row>
    <row r="174" spans="1:10" ht="15" customHeight="1" x14ac:dyDescent="0.2">
      <c r="A174" s="13"/>
      <c r="B174" s="32" t="s">
        <v>182</v>
      </c>
      <c r="C174" s="16">
        <v>821361</v>
      </c>
      <c r="D174" s="29"/>
      <c r="E174" s="156"/>
      <c r="F174" s="156">
        <f t="shared" ref="F174" si="14">SUM(D174:E174)</f>
        <v>0</v>
      </c>
      <c r="G174" s="153"/>
      <c r="H174" s="153"/>
      <c r="I174" s="9"/>
      <c r="J174" s="8" t="e">
        <f t="shared" si="12"/>
        <v>#DIV/0!</v>
      </c>
    </row>
    <row r="175" spans="1:10" ht="15" customHeight="1" x14ac:dyDescent="0.2">
      <c r="A175" s="17">
        <v>35</v>
      </c>
      <c r="B175" s="32" t="s">
        <v>60</v>
      </c>
      <c r="C175" s="16">
        <v>821400</v>
      </c>
      <c r="D175" s="29"/>
      <c r="E175" s="29"/>
      <c r="F175" s="29">
        <f t="shared" si="11"/>
        <v>0</v>
      </c>
      <c r="G175" s="33"/>
      <c r="H175" s="33"/>
      <c r="I175" s="9" t="e">
        <f t="shared" si="0"/>
        <v>#DIV/0!</v>
      </c>
      <c r="J175" s="8" t="e">
        <f t="shared" si="12"/>
        <v>#DIV/0!</v>
      </c>
    </row>
    <row r="176" spans="1:10" ht="15" customHeight="1" x14ac:dyDescent="0.2">
      <c r="A176" s="13" t="s">
        <v>441</v>
      </c>
      <c r="B176" s="32" t="s">
        <v>59</v>
      </c>
      <c r="C176" s="16">
        <v>821512</v>
      </c>
      <c r="D176" s="156">
        <v>43000</v>
      </c>
      <c r="E176" s="156"/>
      <c r="F176" s="156">
        <f t="shared" si="11"/>
        <v>43000</v>
      </c>
      <c r="G176" s="153"/>
      <c r="H176" s="153"/>
      <c r="I176" s="9">
        <f t="shared" si="0"/>
        <v>0</v>
      </c>
      <c r="J176" s="8" t="e">
        <f t="shared" si="12"/>
        <v>#DIV/0!</v>
      </c>
    </row>
    <row r="177" spans="1:10" ht="15" customHeight="1" x14ac:dyDescent="0.2">
      <c r="A177" s="13">
        <v>36</v>
      </c>
      <c r="B177" s="32" t="s">
        <v>440</v>
      </c>
      <c r="C177" s="16">
        <v>821514</v>
      </c>
      <c r="D177" s="156"/>
      <c r="E177" s="156"/>
      <c r="F177" s="156">
        <f t="shared" si="11"/>
        <v>0</v>
      </c>
      <c r="G177" s="153"/>
      <c r="H177" s="153"/>
      <c r="I177" s="9"/>
      <c r="J177" s="8"/>
    </row>
    <row r="178" spans="1:10" ht="15" customHeight="1" x14ac:dyDescent="0.2">
      <c r="A178" s="17">
        <v>37</v>
      </c>
      <c r="B178" s="32" t="s">
        <v>58</v>
      </c>
      <c r="C178" s="16">
        <v>821600</v>
      </c>
      <c r="D178" s="29"/>
      <c r="E178" s="29"/>
      <c r="F178" s="29">
        <f t="shared" si="11"/>
        <v>0</v>
      </c>
      <c r="G178" s="33"/>
      <c r="H178" s="33"/>
      <c r="I178" s="9" t="e">
        <f t="shared" si="0"/>
        <v>#DIV/0!</v>
      </c>
      <c r="J178" s="8" t="e">
        <f t="shared" si="12"/>
        <v>#DIV/0!</v>
      </c>
    </row>
    <row r="179" spans="1:10" ht="15" customHeight="1" x14ac:dyDescent="0.2">
      <c r="A179" s="13">
        <v>38</v>
      </c>
      <c r="B179" s="31" t="s">
        <v>8</v>
      </c>
      <c r="C179" s="30">
        <v>615000</v>
      </c>
      <c r="D179" s="29">
        <f>SUM(D180:D182)</f>
        <v>0</v>
      </c>
      <c r="E179" s="29">
        <f>SUM(E180:E182)</f>
        <v>0</v>
      </c>
      <c r="F179" s="29">
        <f t="shared" si="11"/>
        <v>0</v>
      </c>
      <c r="G179" s="29">
        <f>SUM(G180:G182)</f>
        <v>0</v>
      </c>
      <c r="H179" s="29">
        <f>SUM(H180:H182)</f>
        <v>0</v>
      </c>
      <c r="I179" s="9" t="e">
        <f t="shared" si="0"/>
        <v>#DIV/0!</v>
      </c>
      <c r="J179" s="8" t="e">
        <f t="shared" si="12"/>
        <v>#DIV/0!</v>
      </c>
    </row>
    <row r="180" spans="1:10" ht="15" customHeight="1" x14ac:dyDescent="0.2">
      <c r="A180" s="17">
        <v>39</v>
      </c>
      <c r="B180" s="25" t="s">
        <v>57</v>
      </c>
      <c r="C180" s="28">
        <v>615100</v>
      </c>
      <c r="D180" s="29"/>
      <c r="E180" s="29"/>
      <c r="F180" s="29">
        <f t="shared" si="11"/>
        <v>0</v>
      </c>
      <c r="G180" s="33"/>
      <c r="H180" s="33"/>
      <c r="I180" s="9" t="e">
        <f t="shared" si="0"/>
        <v>#DIV/0!</v>
      </c>
      <c r="J180" s="8" t="e">
        <f t="shared" si="12"/>
        <v>#DIV/0!</v>
      </c>
    </row>
    <row r="181" spans="1:10" ht="25.5" customHeight="1" x14ac:dyDescent="0.2">
      <c r="A181" s="13">
        <v>40</v>
      </c>
      <c r="B181" s="23" t="s">
        <v>35</v>
      </c>
      <c r="C181" s="16">
        <v>615200</v>
      </c>
      <c r="D181" s="29"/>
      <c r="E181" s="29"/>
      <c r="F181" s="29">
        <f t="shared" si="11"/>
        <v>0</v>
      </c>
      <c r="G181" s="33"/>
      <c r="H181" s="33"/>
      <c r="I181" s="9" t="e">
        <f t="shared" si="0"/>
        <v>#DIV/0!</v>
      </c>
      <c r="J181" s="8" t="e">
        <f t="shared" si="12"/>
        <v>#DIV/0!</v>
      </c>
    </row>
    <row r="182" spans="1:10" ht="15" customHeight="1" x14ac:dyDescent="0.2">
      <c r="A182" s="17">
        <v>41</v>
      </c>
      <c r="B182" s="25" t="s">
        <v>56</v>
      </c>
      <c r="C182" s="16">
        <v>615300</v>
      </c>
      <c r="D182" s="15"/>
      <c r="E182" s="15"/>
      <c r="F182" s="15">
        <f t="shared" si="11"/>
        <v>0</v>
      </c>
      <c r="G182" s="15"/>
      <c r="H182" s="15"/>
      <c r="I182" s="9" t="e">
        <f t="shared" si="0"/>
        <v>#DIV/0!</v>
      </c>
      <c r="J182" s="8" t="e">
        <f t="shared" si="12"/>
        <v>#DIV/0!</v>
      </c>
    </row>
    <row r="183" spans="1:10" ht="15" customHeight="1" x14ac:dyDescent="0.2">
      <c r="A183" s="13">
        <v>42</v>
      </c>
      <c r="B183" s="24" t="s">
        <v>9</v>
      </c>
      <c r="C183" s="22">
        <v>822000</v>
      </c>
      <c r="D183" s="21">
        <f>SUM(D184:D190)</f>
        <v>0</v>
      </c>
      <c r="E183" s="21">
        <f>SUM(E184:E190)</f>
        <v>0</v>
      </c>
      <c r="F183" s="21">
        <f t="shared" si="11"/>
        <v>0</v>
      </c>
      <c r="G183" s="21">
        <f>SUM(G184:G190)</f>
        <v>0</v>
      </c>
      <c r="H183" s="21">
        <f>SUM(H184:H190)</f>
        <v>0</v>
      </c>
      <c r="I183" s="20" t="e">
        <f t="shared" si="0"/>
        <v>#DIV/0!</v>
      </c>
      <c r="J183" s="19" t="e">
        <f t="shared" si="12"/>
        <v>#DIV/0!</v>
      </c>
    </row>
    <row r="184" spans="1:10" ht="15" customHeight="1" x14ac:dyDescent="0.2">
      <c r="A184" s="17">
        <v>43</v>
      </c>
      <c r="B184" s="97" t="s">
        <v>55</v>
      </c>
      <c r="C184" s="94">
        <v>822100</v>
      </c>
      <c r="D184" s="15"/>
      <c r="E184" s="15"/>
      <c r="F184" s="15">
        <f t="shared" si="11"/>
        <v>0</v>
      </c>
      <c r="G184" s="15"/>
      <c r="H184" s="15"/>
      <c r="I184" s="9" t="e">
        <f t="shared" si="0"/>
        <v>#DIV/0!</v>
      </c>
      <c r="J184" s="8" t="e">
        <f t="shared" si="12"/>
        <v>#DIV/0!</v>
      </c>
    </row>
    <row r="185" spans="1:10" ht="25.5" customHeight="1" x14ac:dyDescent="0.2">
      <c r="A185" s="13">
        <v>44</v>
      </c>
      <c r="B185" s="97" t="s">
        <v>54</v>
      </c>
      <c r="C185" s="94">
        <v>822200</v>
      </c>
      <c r="D185" s="15"/>
      <c r="E185" s="15"/>
      <c r="F185" s="15">
        <f t="shared" si="11"/>
        <v>0</v>
      </c>
      <c r="G185" s="15"/>
      <c r="H185" s="15"/>
      <c r="I185" s="9" t="e">
        <f t="shared" si="0"/>
        <v>#DIV/0!</v>
      </c>
      <c r="J185" s="8" t="e">
        <f t="shared" si="12"/>
        <v>#DIV/0!</v>
      </c>
    </row>
    <row r="186" spans="1:10" ht="15" customHeight="1" x14ac:dyDescent="0.2">
      <c r="A186" s="17">
        <v>45</v>
      </c>
      <c r="B186" s="97" t="s">
        <v>53</v>
      </c>
      <c r="C186" s="94">
        <v>822300</v>
      </c>
      <c r="D186" s="15"/>
      <c r="E186" s="15"/>
      <c r="F186" s="15">
        <f t="shared" si="11"/>
        <v>0</v>
      </c>
      <c r="G186" s="15"/>
      <c r="H186" s="15"/>
      <c r="I186" s="9" t="e">
        <f t="shared" si="0"/>
        <v>#DIV/0!</v>
      </c>
      <c r="J186" s="8" t="e">
        <f t="shared" si="12"/>
        <v>#DIV/0!</v>
      </c>
    </row>
    <row r="187" spans="1:10" ht="15" customHeight="1" x14ac:dyDescent="0.2">
      <c r="A187" s="13">
        <v>46</v>
      </c>
      <c r="B187" s="98" t="s">
        <v>52</v>
      </c>
      <c r="C187" s="94">
        <v>822400</v>
      </c>
      <c r="D187" s="15"/>
      <c r="E187" s="15"/>
      <c r="F187" s="15">
        <f t="shared" si="11"/>
        <v>0</v>
      </c>
      <c r="G187" s="15"/>
      <c r="H187" s="15"/>
      <c r="I187" s="9" t="e">
        <f t="shared" si="0"/>
        <v>#DIV/0!</v>
      </c>
      <c r="J187" s="8" t="e">
        <f t="shared" si="12"/>
        <v>#DIV/0!</v>
      </c>
    </row>
    <row r="188" spans="1:10" ht="25.5" customHeight="1" x14ac:dyDescent="0.2">
      <c r="A188" s="17">
        <v>47</v>
      </c>
      <c r="B188" s="98" t="s">
        <v>31</v>
      </c>
      <c r="C188" s="94">
        <v>822500</v>
      </c>
      <c r="D188" s="15"/>
      <c r="E188" s="15"/>
      <c r="F188" s="15">
        <f t="shared" si="11"/>
        <v>0</v>
      </c>
      <c r="G188" s="15"/>
      <c r="H188" s="15"/>
      <c r="I188" s="9" t="e">
        <f t="shared" si="0"/>
        <v>#DIV/0!</v>
      </c>
      <c r="J188" s="8" t="e">
        <f t="shared" si="12"/>
        <v>#DIV/0!</v>
      </c>
    </row>
    <row r="189" spans="1:10" ht="15" customHeight="1" x14ac:dyDescent="0.2">
      <c r="A189" s="13">
        <v>48</v>
      </c>
      <c r="B189" s="97" t="s">
        <v>51</v>
      </c>
      <c r="C189" s="94">
        <v>822600</v>
      </c>
      <c r="D189" s="15"/>
      <c r="E189" s="15"/>
      <c r="F189" s="15">
        <f t="shared" si="11"/>
        <v>0</v>
      </c>
      <c r="G189" s="15"/>
      <c r="H189" s="15"/>
      <c r="I189" s="9" t="e">
        <f t="shared" si="0"/>
        <v>#DIV/0!</v>
      </c>
      <c r="J189" s="8" t="e">
        <f t="shared" si="12"/>
        <v>#DIV/0!</v>
      </c>
    </row>
    <row r="190" spans="1:10" ht="15" customHeight="1" x14ac:dyDescent="0.2">
      <c r="A190" s="17">
        <v>49</v>
      </c>
      <c r="B190" s="97" t="s">
        <v>50</v>
      </c>
      <c r="C190" s="94">
        <v>822700</v>
      </c>
      <c r="D190" s="15"/>
      <c r="E190" s="15"/>
      <c r="F190" s="15">
        <f t="shared" si="11"/>
        <v>0</v>
      </c>
      <c r="G190" s="15"/>
      <c r="H190" s="15"/>
      <c r="I190" s="9" t="e">
        <f t="shared" si="0"/>
        <v>#DIV/0!</v>
      </c>
      <c r="J190" s="8" t="e">
        <f t="shared" si="12"/>
        <v>#DIV/0!</v>
      </c>
    </row>
    <row r="191" spans="1:10" ht="15" customHeight="1" x14ac:dyDescent="0.2">
      <c r="A191" s="13">
        <v>50</v>
      </c>
      <c r="B191" s="12" t="s">
        <v>10</v>
      </c>
      <c r="C191" s="22">
        <v>823000</v>
      </c>
      <c r="D191" s="21">
        <f>SUM(D192:D194)</f>
        <v>0</v>
      </c>
      <c r="E191" s="21">
        <f>SUM(E192:E194)</f>
        <v>0</v>
      </c>
      <c r="F191" s="21">
        <f t="shared" si="11"/>
        <v>0</v>
      </c>
      <c r="G191" s="64">
        <f>SUM(G192:G194)</f>
        <v>0</v>
      </c>
      <c r="H191" s="64">
        <f>SUM(H192:H194)</f>
        <v>0</v>
      </c>
      <c r="I191" s="20" t="e">
        <f t="shared" si="0"/>
        <v>#DIV/0!</v>
      </c>
      <c r="J191" s="19" t="e">
        <f t="shared" si="12"/>
        <v>#DIV/0!</v>
      </c>
    </row>
    <row r="192" spans="1:10" ht="15" customHeight="1" x14ac:dyDescent="0.2">
      <c r="A192" s="17">
        <v>51</v>
      </c>
      <c r="B192" s="18" t="s">
        <v>49</v>
      </c>
      <c r="C192" s="16">
        <v>823100</v>
      </c>
      <c r="D192" s="15"/>
      <c r="E192" s="15"/>
      <c r="F192" s="15">
        <f t="shared" si="11"/>
        <v>0</v>
      </c>
      <c r="G192" s="63"/>
      <c r="H192" s="63"/>
      <c r="I192" s="9" t="e">
        <f t="shared" si="0"/>
        <v>#DIV/0!</v>
      </c>
      <c r="J192" s="8" t="e">
        <f t="shared" si="12"/>
        <v>#DIV/0!</v>
      </c>
    </row>
    <row r="193" spans="1:10" ht="15" customHeight="1" x14ac:dyDescent="0.2">
      <c r="A193" s="13">
        <v>52</v>
      </c>
      <c r="B193" s="18" t="s">
        <v>48</v>
      </c>
      <c r="C193" s="16">
        <v>823200</v>
      </c>
      <c r="D193" s="15"/>
      <c r="E193" s="15"/>
      <c r="F193" s="15">
        <f t="shared" si="11"/>
        <v>0</v>
      </c>
      <c r="G193" s="63"/>
      <c r="H193" s="63"/>
      <c r="I193" s="9" t="e">
        <f t="shared" si="0"/>
        <v>#DIV/0!</v>
      </c>
      <c r="J193" s="8" t="e">
        <f t="shared" si="12"/>
        <v>#DIV/0!</v>
      </c>
    </row>
    <row r="194" spans="1:10" ht="15" customHeight="1" x14ac:dyDescent="0.2">
      <c r="A194" s="17">
        <v>53</v>
      </c>
      <c r="B194" s="97" t="s">
        <v>47</v>
      </c>
      <c r="C194" s="94">
        <v>823300</v>
      </c>
      <c r="D194" s="15"/>
      <c r="E194" s="15"/>
      <c r="F194" s="15">
        <f t="shared" si="11"/>
        <v>0</v>
      </c>
      <c r="G194" s="63"/>
      <c r="H194" s="63"/>
      <c r="I194" s="9" t="e">
        <f t="shared" si="0"/>
        <v>#DIV/0!</v>
      </c>
      <c r="J194" s="8" t="e">
        <f t="shared" si="12"/>
        <v>#DIV/0!</v>
      </c>
    </row>
    <row r="195" spans="1:10" ht="15" customHeight="1" x14ac:dyDescent="0.2">
      <c r="A195" s="17">
        <v>54</v>
      </c>
      <c r="B195" s="12" t="s">
        <v>45</v>
      </c>
      <c r="C195" s="11"/>
      <c r="D195" s="10"/>
      <c r="E195" s="10"/>
      <c r="F195" s="10">
        <f t="shared" si="11"/>
        <v>0</v>
      </c>
      <c r="G195" s="10"/>
      <c r="H195" s="10"/>
      <c r="I195" s="20" t="e">
        <f t="shared" si="0"/>
        <v>#DIV/0!</v>
      </c>
      <c r="J195" s="19" t="e">
        <f>SUM(G195/H195)</f>
        <v>#DIV/0!</v>
      </c>
    </row>
    <row r="196" spans="1:10" ht="18.75" customHeight="1" x14ac:dyDescent="0.2">
      <c r="A196" s="13">
        <v>55</v>
      </c>
      <c r="B196" s="41" t="s">
        <v>11</v>
      </c>
      <c r="C196" s="40"/>
      <c r="D196" s="36">
        <f>SUM(D17+D195)</f>
        <v>12133000</v>
      </c>
      <c r="E196" s="36">
        <f>SUM(E17+E195)</f>
        <v>70863</v>
      </c>
      <c r="F196" s="36">
        <f t="shared" si="11"/>
        <v>12203863</v>
      </c>
      <c r="G196" s="36">
        <f>SUM(G17+G195)</f>
        <v>11489791.77</v>
      </c>
      <c r="H196" s="36">
        <f>SUM(H17+H195)</f>
        <v>5016819.45</v>
      </c>
      <c r="I196" s="20">
        <f>SUM(G196/F196)</f>
        <v>0.94148809848160375</v>
      </c>
      <c r="J196" s="19">
        <f>SUM(G196/H196)</f>
        <v>2.2902541908300087</v>
      </c>
    </row>
    <row r="197" spans="1:10" ht="11.25" customHeight="1" x14ac:dyDescent="0.2"/>
    <row r="198" spans="1:10" x14ac:dyDescent="0.2">
      <c r="B198" s="7"/>
      <c r="C198" s="4"/>
      <c r="D198" s="4"/>
      <c r="E198" s="4"/>
      <c r="F198" s="4"/>
      <c r="G198" s="2"/>
      <c r="H198" s="2" t="s">
        <v>41</v>
      </c>
      <c r="I198" s="4"/>
      <c r="J198" s="4"/>
    </row>
    <row r="199" spans="1:10" x14ac:dyDescent="0.2">
      <c r="B199" s="7"/>
      <c r="C199" s="4"/>
      <c r="D199" s="4"/>
      <c r="E199" s="4"/>
      <c r="F199" s="4"/>
      <c r="G199" s="1"/>
      <c r="H199" s="1" t="s">
        <v>22</v>
      </c>
      <c r="I199" s="234"/>
      <c r="J199" s="234"/>
    </row>
    <row r="200" spans="1:10" x14ac:dyDescent="0.2">
      <c r="B200" s="7"/>
      <c r="C200" s="4"/>
      <c r="D200" s="4"/>
      <c r="E200" s="4"/>
      <c r="F200" s="4"/>
      <c r="G200" s="4"/>
      <c r="H200" s="4"/>
      <c r="I200" s="6"/>
      <c r="J200" s="6"/>
    </row>
    <row r="201" spans="1:10" ht="8.25" customHeight="1" x14ac:dyDescent="0.2">
      <c r="B201" s="7"/>
      <c r="C201" s="4"/>
      <c r="D201" s="4"/>
      <c r="E201" s="4"/>
      <c r="F201" s="4"/>
      <c r="G201" s="4"/>
      <c r="H201" s="4"/>
      <c r="I201" s="6"/>
      <c r="J201" s="6"/>
    </row>
    <row r="202" spans="1:10" ht="10.5" customHeight="1" x14ac:dyDescent="0.2">
      <c r="B202" s="7"/>
      <c r="C202" s="4"/>
      <c r="D202" s="4"/>
      <c r="E202" s="4"/>
      <c r="F202" s="4"/>
      <c r="G202" s="4"/>
      <c r="H202" s="4"/>
      <c r="I202" s="6"/>
      <c r="J202" s="6"/>
    </row>
    <row r="203" spans="1:10" x14ac:dyDescent="0.2">
      <c r="B203" s="5"/>
      <c r="C203" s="4"/>
      <c r="D203" s="4"/>
      <c r="E203" s="4"/>
      <c r="F203" s="4"/>
      <c r="G203" s="4"/>
      <c r="H203" s="4"/>
      <c r="I203" s="4"/>
      <c r="J203" s="4"/>
    </row>
    <row r="204" spans="1:10" x14ac:dyDescent="0.2"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"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"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">
      <c r="B207" s="4"/>
      <c r="C207" s="4"/>
      <c r="D207" s="4"/>
      <c r="E207" s="4"/>
      <c r="F207" s="4"/>
      <c r="G207" s="4"/>
      <c r="H207" s="4"/>
      <c r="I207" s="4"/>
      <c r="J207" s="4"/>
    </row>
  </sheetData>
  <mergeCells count="3">
    <mergeCell ref="A12:J12"/>
    <mergeCell ref="I199:J199"/>
    <mergeCell ref="A13:J13"/>
  </mergeCells>
  <phoneticPr fontId="28" type="noConversion"/>
  <printOptions horizontalCentered="1"/>
  <pageMargins left="0.70866141732283472" right="0.11811023622047245" top="0.74803149606299213" bottom="0.74803149606299213" header="0.31496062992125984" footer="0.31496062992125984"/>
  <pageSetup scale="58" fitToHeight="3" orientation="portrait" r:id="rId1"/>
  <headerFooter alignWithMargins="0"/>
  <rowBreaks count="2" manualBreakCount="2">
    <brk id="66" max="9" man="1"/>
    <brk id="13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view="pageBreakPreview" zoomScaleNormal="100" zoomScaleSheetLayoutView="100" workbookViewId="0">
      <selection activeCell="K87" sqref="K8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27.75" customHeight="1" x14ac:dyDescent="0.25">
      <c r="A3" s="119"/>
      <c r="B3" s="112" t="s">
        <v>447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446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SUM(D18+D98+D116)</f>
        <v>0</v>
      </c>
      <c r="E17" s="36">
        <f>SUM(E18+E103+E98+E116)</f>
        <v>186347.69</v>
      </c>
      <c r="F17" s="36">
        <f>SUM(D17:E17)</f>
        <v>186347.69</v>
      </c>
      <c r="G17" s="36">
        <f>SUM(G18+G98+G116+G103)</f>
        <v>186347.69</v>
      </c>
      <c r="H17" s="57">
        <f>SUM(H18+H98+H116+H103)</f>
        <v>232950.74</v>
      </c>
      <c r="I17" s="20">
        <f t="shared" ref="I17:I120" si="0">SUM(G17/F17)</f>
        <v>1</v>
      </c>
      <c r="J17" s="19">
        <f t="shared" ref="J17:J97" si="1">SUM(G17/H17)</f>
        <v>0.79994461490012869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SUM(D19+D24+D83+D94)</f>
        <v>0</v>
      </c>
      <c r="E18" s="36">
        <f>SUM(E19+E24+E83+E94)</f>
        <v>186347.69</v>
      </c>
      <c r="F18" s="36">
        <f>SUM(D18:E18)</f>
        <v>186347.69</v>
      </c>
      <c r="G18" s="36">
        <f>SUM(G19+G24+G83+G94)</f>
        <v>186347.69</v>
      </c>
      <c r="H18" s="57">
        <f>SUM(H19+H24+H83+H94)</f>
        <v>232950.74</v>
      </c>
      <c r="I18" s="20">
        <f>SUM(G18/F18)</f>
        <v>1</v>
      </c>
      <c r="J18" s="19">
        <f t="shared" si="1"/>
        <v>0.79994461490012869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3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0</v>
      </c>
      <c r="E24" s="66">
        <f>SUM(E25+E36+E42+E47+E52+E55+E58+E62+E66)</f>
        <v>0</v>
      </c>
      <c r="F24" s="66">
        <f t="shared" si="2"/>
        <v>0</v>
      </c>
      <c r="G24" s="66">
        <f>SUM(G25+G36+G42+G47+G52+G55+G58+G62+G66)</f>
        <v>0</v>
      </c>
      <c r="H24" s="60">
        <f>SUM(H25+H36+H42+H47+H52+H55+H58+H62+H66)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65">
        <f>SUM(G26:G35)</f>
        <v>0</v>
      </c>
      <c r="H25" s="58">
        <f>SUM(H26:H35)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66" t="s">
        <v>289</v>
      </c>
      <c r="B35" s="32" t="s">
        <v>306</v>
      </c>
      <c r="C35" s="16">
        <v>613127</v>
      </c>
      <c r="D35" s="33"/>
      <c r="E35" s="33"/>
      <c r="F35" s="153"/>
      <c r="G35" s="15"/>
      <c r="H35" s="59"/>
      <c r="I35" s="9"/>
      <c r="J35" s="8"/>
    </row>
    <row r="36" spans="1:10" ht="1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0</v>
      </c>
      <c r="E36" s="33">
        <f>SUM(E37:E41)</f>
        <v>0</v>
      </c>
      <c r="F36" s="33">
        <f t="shared" si="2"/>
        <v>0</v>
      </c>
      <c r="G36" s="65">
        <f>SUM(G37:G42)</f>
        <v>0</v>
      </c>
      <c r="H36" s="58">
        <f>SUM(H37:H42)</f>
        <v>0</v>
      </c>
      <c r="I36" s="9" t="e">
        <f t="shared" si="0"/>
        <v>#DIV/0!</v>
      </c>
      <c r="J36" s="8" t="e">
        <f t="shared" si="1"/>
        <v>#DIV/0!</v>
      </c>
    </row>
    <row r="37" spans="1:10" ht="15" customHeight="1" x14ac:dyDescent="0.2">
      <c r="A37" s="17" t="s">
        <v>223</v>
      </c>
      <c r="B37" s="152" t="s">
        <v>143</v>
      </c>
      <c r="C37" s="17">
        <v>613211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25.5" customHeight="1" x14ac:dyDescent="0.2">
      <c r="A38" s="17" t="s">
        <v>224</v>
      </c>
      <c r="B38" s="152" t="s">
        <v>144</v>
      </c>
      <c r="C38" s="17">
        <v>613212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2"/>
        <v>0</v>
      </c>
      <c r="G41" s="15"/>
      <c r="H41" s="59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SUM(D43)</f>
        <v>0</v>
      </c>
      <c r="E42" s="33"/>
      <c r="F42" s="33">
        <f t="shared" si="2"/>
        <v>0</v>
      </c>
      <c r="G42" s="15">
        <f>SUM(G43)</f>
        <v>0</v>
      </c>
      <c r="H42" s="59">
        <f>SUM(H43)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2"/>
        <v>0</v>
      </c>
      <c r="G43" s="15"/>
      <c r="H43" s="59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270</v>
      </c>
      <c r="B44" s="92" t="s">
        <v>269</v>
      </c>
      <c r="C44" s="16">
        <v>613312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271</v>
      </c>
      <c r="B45" s="92" t="s">
        <v>148</v>
      </c>
      <c r="C45" s="16">
        <v>613318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3" t="s">
        <v>272</v>
      </c>
      <c r="B46" s="92" t="s">
        <v>273</v>
      </c>
      <c r="C46" s="16">
        <v>613321</v>
      </c>
      <c r="D46" s="153"/>
      <c r="E46" s="153"/>
      <c r="F46" s="153"/>
      <c r="G46" s="15"/>
      <c r="H46" s="59"/>
      <c r="I46" s="9"/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>
        <f>SUM(E48:E51)</f>
        <v>0</v>
      </c>
      <c r="F47" s="33">
        <f t="shared" ref="F47:F53" si="3">SUM(D47:E47)</f>
        <v>0</v>
      </c>
      <c r="G47" s="65">
        <f>SUM(G48:G51)</f>
        <v>0</v>
      </c>
      <c r="H47" s="58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25.5" customHeight="1" x14ac:dyDescent="0.2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231</v>
      </c>
      <c r="B50" s="92" t="s">
        <v>151</v>
      </c>
      <c r="C50" s="16">
        <v>613417</v>
      </c>
      <c r="D50" s="33"/>
      <c r="E50" s="153"/>
      <c r="F50" s="15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232</v>
      </c>
      <c r="B51" s="92" t="s">
        <v>385</v>
      </c>
      <c r="C51" s="16">
        <v>613492</v>
      </c>
      <c r="D51" s="33"/>
      <c r="E51" s="153"/>
      <c r="F51" s="153">
        <f t="shared" si="3"/>
        <v>0</v>
      </c>
      <c r="G51" s="15"/>
      <c r="H51" s="59"/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3"/>
        <v>0</v>
      </c>
      <c r="G52" s="65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3"/>
        <v>0</v>
      </c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15"/>
      <c r="H54" s="59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59"/>
      <c r="I56" s="9" t="e">
        <f t="shared" si="0"/>
        <v>#DIV/0!</v>
      </c>
      <c r="J56" s="8" t="e">
        <f t="shared" si="1"/>
        <v>#DIV/0!</v>
      </c>
    </row>
    <row r="57" spans="1:10" ht="25.5" customHeight="1" x14ac:dyDescent="0.2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3"/>
      <c r="H57" s="37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4">SUM(D58:E58)</f>
        <v>0</v>
      </c>
      <c r="G58" s="33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4"/>
        <v>0</v>
      </c>
      <c r="G59" s="153"/>
      <c r="H59" s="159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25.5" customHeight="1" x14ac:dyDescent="0.2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4"/>
        <v>0</v>
      </c>
      <c r="G61" s="33"/>
      <c r="H61" s="37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4"/>
        <v>0</v>
      </c>
      <c r="G62" s="65">
        <f>SUM(G63:G65)</f>
        <v>0</v>
      </c>
      <c r="H62" s="58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4"/>
        <v>0</v>
      </c>
      <c r="G63" s="153"/>
      <c r="H63" s="159"/>
      <c r="I63" s="9" t="e">
        <f t="shared" si="0"/>
        <v>#DIV/0!</v>
      </c>
      <c r="J63" s="8" t="e">
        <f t="shared" si="1"/>
        <v>#DIV/0!</v>
      </c>
    </row>
    <row r="64" spans="1:10" ht="25.5" customHeight="1" x14ac:dyDescent="0.2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4"/>
        <v>0</v>
      </c>
      <c r="G65" s="33"/>
      <c r="H65" s="37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0</v>
      </c>
      <c r="F66" s="29">
        <f t="shared" si="4"/>
        <v>0</v>
      </c>
      <c r="G66" s="33">
        <f>SUM(G67:G82)</f>
        <v>0</v>
      </c>
      <c r="H66" s="37">
        <f>SUM(H67:H82)</f>
        <v>0</v>
      </c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4"/>
        <v>0</v>
      </c>
      <c r="G67" s="153"/>
      <c r="H67" s="159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4"/>
        <v>0</v>
      </c>
      <c r="G68" s="153"/>
      <c r="H68" s="159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4"/>
        <v>0</v>
      </c>
      <c r="G69" s="153"/>
      <c r="H69" s="159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4"/>
        <v>0</v>
      </c>
      <c r="G70" s="153"/>
      <c r="H70" s="159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4"/>
        <v>0</v>
      </c>
      <c r="G71" s="153"/>
      <c r="H71" s="159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4"/>
        <v>0</v>
      </c>
      <c r="G72" s="153"/>
      <c r="H72" s="159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249</v>
      </c>
      <c r="B73" s="32" t="s">
        <v>324</v>
      </c>
      <c r="C73" s="16">
        <v>613936</v>
      </c>
      <c r="D73" s="29"/>
      <c r="E73" s="29"/>
      <c r="F73" s="156">
        <f t="shared" si="4"/>
        <v>0</v>
      </c>
      <c r="G73" s="153"/>
      <c r="H73" s="159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250</v>
      </c>
      <c r="B74" s="32" t="s">
        <v>174</v>
      </c>
      <c r="C74" s="16">
        <v>613971</v>
      </c>
      <c r="D74" s="29"/>
      <c r="E74" s="156"/>
      <c r="F74" s="156">
        <f t="shared" si="4"/>
        <v>0</v>
      </c>
      <c r="G74" s="153"/>
      <c r="H74" s="159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153"/>
      <c r="H75" s="159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153"/>
      <c r="H76" s="159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153"/>
      <c r="H77" s="159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254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153"/>
      <c r="H78" s="159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/>
      <c r="H79" s="159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/>
      <c r="H80" s="159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258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SUM(D86:D88)+D90</f>
        <v>0</v>
      </c>
      <c r="E83" s="29">
        <f>SUM(E85:E88)+E90</f>
        <v>186347.69</v>
      </c>
      <c r="F83" s="29">
        <f>SUM(F85:F88)+F90</f>
        <v>186347.69</v>
      </c>
      <c r="G83" s="29">
        <f>SUM(G85:G88)+G90</f>
        <v>186347.69</v>
      </c>
      <c r="H83" s="29">
        <f>SUM(H85:H88)+H90</f>
        <v>232950.74</v>
      </c>
      <c r="I83" s="9">
        <f t="shared" si="0"/>
        <v>1</v>
      </c>
      <c r="J83" s="8">
        <f t="shared" si="1"/>
        <v>0.79994461490012869</v>
      </c>
    </row>
    <row r="84" spans="1:10" x14ac:dyDescent="0.2">
      <c r="A84" s="149">
        <v>17</v>
      </c>
      <c r="B84" s="31" t="s">
        <v>483</v>
      </c>
      <c r="C84" s="30">
        <v>614111</v>
      </c>
      <c r="D84" s="29">
        <f>SUM(D85:D88)</f>
        <v>0</v>
      </c>
      <c r="E84" s="29">
        <f>SUM(E85:E88)</f>
        <v>186347.69</v>
      </c>
      <c r="F84" s="29">
        <f>SUM(F85:F88)</f>
        <v>186347.69</v>
      </c>
      <c r="G84" s="29">
        <f>SUM(G85:G88)</f>
        <v>186347.69</v>
      </c>
      <c r="H84" s="29">
        <f>SUM(H85:H88)</f>
        <v>186347.69999999998</v>
      </c>
      <c r="I84" s="9"/>
      <c r="J84" s="8"/>
    </row>
    <row r="85" spans="1:10" x14ac:dyDescent="0.2">
      <c r="A85" s="149">
        <v>17.100000000000001</v>
      </c>
      <c r="B85" s="25" t="s">
        <v>345</v>
      </c>
      <c r="C85" s="223">
        <v>614112</v>
      </c>
      <c r="D85" s="29"/>
      <c r="E85" s="221">
        <v>65244.28</v>
      </c>
      <c r="F85" s="221">
        <f>SUM(D85:E85)</f>
        <v>65244.28</v>
      </c>
      <c r="G85" s="221">
        <v>65244.28</v>
      </c>
      <c r="H85" s="221">
        <v>81490.850000000006</v>
      </c>
      <c r="I85" s="9"/>
      <c r="J85" s="8"/>
    </row>
    <row r="86" spans="1:10" x14ac:dyDescent="0.2">
      <c r="A86" s="151" t="s">
        <v>476</v>
      </c>
      <c r="B86" s="25" t="s">
        <v>346</v>
      </c>
      <c r="C86" s="16">
        <v>614113</v>
      </c>
      <c r="D86" s="156"/>
      <c r="E86" s="153">
        <v>65179.74</v>
      </c>
      <c r="F86" s="156">
        <f t="shared" ref="F86:F97" si="5">SUM(D86:E86)</f>
        <v>65179.74</v>
      </c>
      <c r="G86" s="153">
        <v>65179.74</v>
      </c>
      <c r="H86" s="153">
        <v>81555.33</v>
      </c>
      <c r="I86" s="9">
        <f t="shared" si="0"/>
        <v>1</v>
      </c>
      <c r="J86" s="8">
        <f t="shared" si="1"/>
        <v>0.79920883159935707</v>
      </c>
    </row>
    <row r="87" spans="1:10" x14ac:dyDescent="0.2">
      <c r="A87" s="151" t="s">
        <v>477</v>
      </c>
      <c r="B87" s="25" t="s">
        <v>508</v>
      </c>
      <c r="C87" s="16">
        <v>614115</v>
      </c>
      <c r="D87" s="156"/>
      <c r="E87" s="153">
        <v>37282.44</v>
      </c>
      <c r="F87" s="156">
        <f t="shared" si="5"/>
        <v>37282.44</v>
      </c>
      <c r="G87" s="153">
        <v>37282.44</v>
      </c>
      <c r="H87" s="153"/>
      <c r="I87" s="9"/>
      <c r="J87" s="8"/>
    </row>
    <row r="88" spans="1:10" x14ac:dyDescent="0.2">
      <c r="A88" s="149" t="s">
        <v>507</v>
      </c>
      <c r="B88" s="25" t="s">
        <v>469</v>
      </c>
      <c r="C88" s="16">
        <v>614118</v>
      </c>
      <c r="D88" s="29"/>
      <c r="E88" s="153">
        <v>18641.23</v>
      </c>
      <c r="F88" s="156">
        <f t="shared" si="5"/>
        <v>18641.23</v>
      </c>
      <c r="G88" s="153">
        <v>18641.23</v>
      </c>
      <c r="H88" s="153">
        <v>23301.52</v>
      </c>
      <c r="I88" s="9">
        <f t="shared" si="0"/>
        <v>1</v>
      </c>
      <c r="J88" s="8">
        <f t="shared" si="1"/>
        <v>0.80000060081917401</v>
      </c>
    </row>
    <row r="89" spans="1:10" x14ac:dyDescent="0.2">
      <c r="A89" s="149">
        <v>18</v>
      </c>
      <c r="B89" s="155" t="s">
        <v>33</v>
      </c>
      <c r="C89" s="226">
        <v>614211</v>
      </c>
      <c r="D89" s="29"/>
      <c r="E89" s="156"/>
      <c r="F89" s="156"/>
      <c r="G89" s="153"/>
      <c r="H89" s="159"/>
      <c r="I89" s="9"/>
      <c r="J89" s="8"/>
    </row>
    <row r="90" spans="1:10" x14ac:dyDescent="0.2">
      <c r="A90" s="149">
        <v>19</v>
      </c>
      <c r="B90" s="155" t="s">
        <v>34</v>
      </c>
      <c r="C90" s="67">
        <v>614300</v>
      </c>
      <c r="D90" s="29">
        <f>SUM(D91:D92)</f>
        <v>0</v>
      </c>
      <c r="E90" s="29">
        <f>SUM(E91:E92)</f>
        <v>0</v>
      </c>
      <c r="F90" s="29">
        <f>SUM(F91:F92)</f>
        <v>0</v>
      </c>
      <c r="G90" s="29">
        <f>SUM(G91:G92)</f>
        <v>0</v>
      </c>
      <c r="H90" s="29">
        <f>SUM(H91:H92)</f>
        <v>46603.040000000001</v>
      </c>
      <c r="I90" s="9" t="e">
        <f t="shared" si="0"/>
        <v>#DIV/0!</v>
      </c>
      <c r="J90" s="8">
        <f t="shared" si="1"/>
        <v>0</v>
      </c>
    </row>
    <row r="91" spans="1:10" x14ac:dyDescent="0.2">
      <c r="A91" s="223" t="s">
        <v>259</v>
      </c>
      <c r="B91" s="162" t="s">
        <v>34</v>
      </c>
      <c r="C91" s="16">
        <v>614311</v>
      </c>
      <c r="D91" s="29">
        <v>0</v>
      </c>
      <c r="E91" s="156"/>
      <c r="F91" s="156">
        <f>SUM(E91)</f>
        <v>0</v>
      </c>
      <c r="G91" s="153"/>
      <c r="H91" s="153">
        <v>46603.040000000001</v>
      </c>
      <c r="I91" s="9" t="e">
        <f t="shared" si="0"/>
        <v>#DIV/0!</v>
      </c>
      <c r="J91" s="8">
        <f t="shared" si="1"/>
        <v>0</v>
      </c>
    </row>
    <row r="92" spans="1:10" x14ac:dyDescent="0.2">
      <c r="A92" s="223" t="s">
        <v>260</v>
      </c>
      <c r="B92" s="162" t="s">
        <v>421</v>
      </c>
      <c r="C92" s="16">
        <v>614314</v>
      </c>
      <c r="D92" s="29"/>
      <c r="E92" s="156"/>
      <c r="F92" s="156">
        <f>SUM(E92)</f>
        <v>0</v>
      </c>
      <c r="G92" s="153"/>
      <c r="H92" s="153"/>
      <c r="I92" s="9"/>
      <c r="J92" s="8"/>
    </row>
    <row r="93" spans="1:10" x14ac:dyDescent="0.2">
      <c r="A93" s="223">
        <v>20</v>
      </c>
      <c r="B93" s="148" t="s">
        <v>71</v>
      </c>
      <c r="C93" s="149">
        <v>614400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ht="24" x14ac:dyDescent="0.2">
      <c r="A94" s="225">
        <v>20</v>
      </c>
      <c r="B94" s="101" t="s">
        <v>70</v>
      </c>
      <c r="C94" s="16">
        <v>614500</v>
      </c>
      <c r="D94" s="29"/>
      <c r="E94" s="29"/>
      <c r="F94" s="29">
        <f t="shared" si="5"/>
        <v>0</v>
      </c>
      <c r="G94" s="33"/>
      <c r="H94" s="37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21</v>
      </c>
      <c r="B95" s="32" t="s">
        <v>69</v>
      </c>
      <c r="C95" s="16">
        <v>614600</v>
      </c>
      <c r="D95" s="29"/>
      <c r="E95" s="29"/>
      <c r="F95" s="29">
        <f t="shared" si="5"/>
        <v>0</v>
      </c>
      <c r="G95" s="33"/>
      <c r="H95" s="37"/>
      <c r="I95" s="9" t="e">
        <f t="shared" si="0"/>
        <v>#DIV/0!</v>
      </c>
      <c r="J95" s="8" t="e">
        <f t="shared" si="1"/>
        <v>#DIV/0!</v>
      </c>
    </row>
    <row r="96" spans="1:10" x14ac:dyDescent="0.2">
      <c r="A96" s="149">
        <v>22</v>
      </c>
      <c r="B96" s="25" t="s">
        <v>68</v>
      </c>
      <c r="C96" s="16">
        <v>614700</v>
      </c>
      <c r="D96" s="29"/>
      <c r="E96" s="29"/>
      <c r="F96" s="29">
        <f t="shared" si="5"/>
        <v>0</v>
      </c>
      <c r="G96" s="33"/>
      <c r="H96" s="37"/>
      <c r="I96" s="9" t="e">
        <f t="shared" si="0"/>
        <v>#DIV/0!</v>
      </c>
      <c r="J96" s="8" t="e">
        <f t="shared" si="1"/>
        <v>#DIV/0!</v>
      </c>
    </row>
    <row r="97" spans="1:10" x14ac:dyDescent="0.2">
      <c r="A97" s="151">
        <v>23</v>
      </c>
      <c r="B97" s="93" t="s">
        <v>67</v>
      </c>
      <c r="C97" s="94">
        <v>614800</v>
      </c>
      <c r="D97" s="29"/>
      <c r="E97" s="29"/>
      <c r="F97" s="29">
        <f t="shared" si="5"/>
        <v>0</v>
      </c>
      <c r="G97" s="33"/>
      <c r="H97" s="37"/>
      <c r="I97" s="9" t="e">
        <f t="shared" si="0"/>
        <v>#DIV/0!</v>
      </c>
      <c r="J97" s="8" t="e">
        <f t="shared" si="1"/>
        <v>#DIV/0!</v>
      </c>
    </row>
    <row r="98" spans="1:10" x14ac:dyDescent="0.2">
      <c r="A98" s="149">
        <v>24</v>
      </c>
      <c r="B98" s="93" t="s">
        <v>27</v>
      </c>
      <c r="C98" s="94">
        <v>614900</v>
      </c>
      <c r="D98" s="29"/>
      <c r="E98" s="29"/>
      <c r="F98" s="29"/>
      <c r="G98" s="33"/>
      <c r="H98" s="62"/>
      <c r="I98" s="9" t="e">
        <f t="shared" si="0"/>
        <v>#DIV/0!</v>
      </c>
      <c r="J98" s="8" t="e">
        <f t="shared" ref="J98:J128" si="6">SUM(G98/H98)</f>
        <v>#DIV/0!</v>
      </c>
    </row>
    <row r="99" spans="1:10" x14ac:dyDescent="0.2">
      <c r="A99" s="151">
        <v>25</v>
      </c>
      <c r="B99" s="95" t="s">
        <v>5</v>
      </c>
      <c r="C99" s="96">
        <v>616000</v>
      </c>
      <c r="D99" s="29">
        <f>SUM(D100:D102)</f>
        <v>0</v>
      </c>
      <c r="E99" s="29">
        <f>SUM(E100:E102)</f>
        <v>0</v>
      </c>
      <c r="F99" s="29">
        <f t="shared" ref="F99:F129" si="7">SUM(D99:E99)</f>
        <v>0</v>
      </c>
      <c r="G99" s="29">
        <f>SUM(G100:G102)</f>
        <v>0</v>
      </c>
      <c r="H99" s="61">
        <f>SUM(H100:H102)</f>
        <v>0</v>
      </c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26</v>
      </c>
      <c r="B100" s="32" t="s">
        <v>66</v>
      </c>
      <c r="C100" s="16">
        <v>616100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3">
        <v>27</v>
      </c>
      <c r="B101" s="32" t="s">
        <v>65</v>
      </c>
      <c r="C101" s="16">
        <v>616200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7">
        <v>28</v>
      </c>
      <c r="B102" s="32" t="s">
        <v>64</v>
      </c>
      <c r="C102" s="16">
        <v>616300</v>
      </c>
      <c r="D102" s="29"/>
      <c r="E102" s="29"/>
      <c r="F102" s="29">
        <f t="shared" si="7"/>
        <v>0</v>
      </c>
      <c r="G102" s="33"/>
      <c r="H102" s="37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>
        <v>29</v>
      </c>
      <c r="B103" s="12" t="s">
        <v>6</v>
      </c>
      <c r="C103" s="22"/>
      <c r="D103" s="36">
        <f>SUM(D104+D113)</f>
        <v>0</v>
      </c>
      <c r="E103" s="36">
        <f>SUM(E104+E113)</f>
        <v>0</v>
      </c>
      <c r="F103" s="36">
        <f t="shared" si="7"/>
        <v>0</v>
      </c>
      <c r="G103" s="36">
        <f>SUM(G104+G113)</f>
        <v>0</v>
      </c>
      <c r="H103" s="35">
        <f>SUM(H104+H113)</f>
        <v>0</v>
      </c>
      <c r="I103" s="20" t="e">
        <f t="shared" si="0"/>
        <v>#DIV/0!</v>
      </c>
      <c r="J103" s="19" t="e">
        <f t="shared" si="6"/>
        <v>#DIV/0!</v>
      </c>
    </row>
    <row r="104" spans="1:10" ht="24" x14ac:dyDescent="0.2">
      <c r="A104" s="13">
        <v>30</v>
      </c>
      <c r="B104" s="31" t="s">
        <v>7</v>
      </c>
      <c r="C104" s="30">
        <v>821000</v>
      </c>
      <c r="D104" s="25"/>
      <c r="E104" s="29">
        <f>SUM(E107+E110+E111+E112)</f>
        <v>0</v>
      </c>
      <c r="F104" s="29">
        <f t="shared" si="7"/>
        <v>0</v>
      </c>
      <c r="G104" s="29">
        <f>G105+G106+G107+G110+G111+G112</f>
        <v>0</v>
      </c>
      <c r="H104" s="61">
        <f>H105+H106+H107+H110+H111+H112</f>
        <v>0</v>
      </c>
      <c r="I104" s="9" t="e">
        <f t="shared" si="0"/>
        <v>#DIV/0!</v>
      </c>
      <c r="J104" s="8" t="e">
        <f t="shared" si="6"/>
        <v>#DIV/0!</v>
      </c>
    </row>
    <row r="105" spans="1:10" ht="24" x14ac:dyDescent="0.2">
      <c r="A105" s="17">
        <v>31</v>
      </c>
      <c r="B105" s="34" t="s">
        <v>63</v>
      </c>
      <c r="C105" s="16">
        <v>821100</v>
      </c>
      <c r="D105" s="29"/>
      <c r="E105" s="29"/>
      <c r="F105" s="29">
        <f t="shared" si="7"/>
        <v>0</v>
      </c>
      <c r="G105" s="33"/>
      <c r="H105" s="62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32</v>
      </c>
      <c r="B106" s="32" t="s">
        <v>62</v>
      </c>
      <c r="C106" s="16">
        <v>821200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33</v>
      </c>
      <c r="B107" s="148" t="s">
        <v>61</v>
      </c>
      <c r="C107" s="149">
        <v>821300</v>
      </c>
      <c r="D107" s="29">
        <f>SUM(D109:D109)</f>
        <v>0</v>
      </c>
      <c r="E107" s="29">
        <f>SUM(E108:E109)</f>
        <v>0</v>
      </c>
      <c r="F107" s="29">
        <f>SUM(F108:F109)</f>
        <v>0</v>
      </c>
      <c r="G107" s="29">
        <f t="shared" ref="G107:H107" si="8">SUM(G108:G109)</f>
        <v>0</v>
      </c>
      <c r="H107" s="61">
        <f t="shared" si="8"/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51">
        <v>34</v>
      </c>
      <c r="B108" s="167" t="s">
        <v>180</v>
      </c>
      <c r="C108" s="17">
        <v>821312</v>
      </c>
      <c r="D108" s="29"/>
      <c r="E108" s="156"/>
      <c r="F108" s="156"/>
      <c r="G108" s="153"/>
      <c r="H108" s="159"/>
      <c r="I108" s="9"/>
      <c r="J108" s="8"/>
    </row>
    <row r="109" spans="1:10" x14ac:dyDescent="0.2">
      <c r="A109" s="151"/>
      <c r="B109" s="32" t="s">
        <v>182</v>
      </c>
      <c r="C109" s="16">
        <v>821399</v>
      </c>
      <c r="D109" s="29"/>
      <c r="E109" s="156"/>
      <c r="F109" s="156">
        <f t="shared" si="7"/>
        <v>0</v>
      </c>
      <c r="G109" s="33"/>
      <c r="H109" s="37"/>
      <c r="I109" s="9"/>
      <c r="J109" s="8"/>
    </row>
    <row r="110" spans="1:10" x14ac:dyDescent="0.2">
      <c r="A110" s="13"/>
      <c r="B110" s="32" t="s">
        <v>60</v>
      </c>
      <c r="C110" s="16">
        <v>821400</v>
      </c>
      <c r="D110" s="29"/>
      <c r="E110" s="29"/>
      <c r="F110" s="29">
        <f t="shared" si="7"/>
        <v>0</v>
      </c>
      <c r="G110" s="33"/>
      <c r="H110" s="37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7">
        <v>35</v>
      </c>
      <c r="B111" s="32" t="s">
        <v>59</v>
      </c>
      <c r="C111" s="16">
        <v>821500</v>
      </c>
      <c r="D111" s="29"/>
      <c r="E111" s="29"/>
      <c r="F111" s="29">
        <f t="shared" si="7"/>
        <v>0</v>
      </c>
      <c r="G111" s="33"/>
      <c r="H111" s="37"/>
      <c r="I111" s="9" t="e">
        <f t="shared" si="0"/>
        <v>#DIV/0!</v>
      </c>
      <c r="J111" s="8" t="e">
        <f t="shared" si="6"/>
        <v>#DIV/0!</v>
      </c>
    </row>
    <row r="112" spans="1:10" x14ac:dyDescent="0.2">
      <c r="A112" s="13">
        <v>36</v>
      </c>
      <c r="B112" s="32" t="s">
        <v>58</v>
      </c>
      <c r="C112" s="16">
        <v>821600</v>
      </c>
      <c r="D112" s="29"/>
      <c r="E112" s="29"/>
      <c r="F112" s="29">
        <f t="shared" si="7"/>
        <v>0</v>
      </c>
      <c r="G112" s="33"/>
      <c r="H112" s="37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37</v>
      </c>
      <c r="B113" s="31" t="s">
        <v>8</v>
      </c>
      <c r="C113" s="30">
        <v>615000</v>
      </c>
      <c r="D113" s="29">
        <f>SUM(D114:D116)</f>
        <v>0</v>
      </c>
      <c r="E113" s="29">
        <f>SUM(E114:E116)</f>
        <v>0</v>
      </c>
      <c r="F113" s="29">
        <f t="shared" si="7"/>
        <v>0</v>
      </c>
      <c r="G113" s="29">
        <f>SUM(G114:G116)</f>
        <v>0</v>
      </c>
      <c r="H113" s="61">
        <f>SUM(H114:H116)</f>
        <v>0</v>
      </c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38</v>
      </c>
      <c r="B114" s="25" t="s">
        <v>57</v>
      </c>
      <c r="C114" s="28">
        <v>615100</v>
      </c>
      <c r="D114" s="29"/>
      <c r="E114" s="29"/>
      <c r="F114" s="29">
        <f t="shared" si="7"/>
        <v>0</v>
      </c>
      <c r="G114" s="33"/>
      <c r="H114" s="37"/>
      <c r="I114" s="9" t="e">
        <f t="shared" si="0"/>
        <v>#DIV/0!</v>
      </c>
      <c r="J114" s="8" t="e">
        <f t="shared" si="6"/>
        <v>#DIV/0!</v>
      </c>
    </row>
    <row r="115" spans="1:10" ht="24" x14ac:dyDescent="0.2">
      <c r="A115" s="17">
        <v>39</v>
      </c>
      <c r="B115" s="23" t="s">
        <v>35</v>
      </c>
      <c r="C115" s="16">
        <v>615200</v>
      </c>
      <c r="D115" s="29"/>
      <c r="E115" s="29"/>
      <c r="F115" s="29">
        <f t="shared" si="7"/>
        <v>0</v>
      </c>
      <c r="G115" s="33"/>
      <c r="H115" s="37"/>
      <c r="I115" s="9" t="e">
        <f t="shared" si="0"/>
        <v>#DIV/0!</v>
      </c>
      <c r="J115" s="8" t="e">
        <f t="shared" si="6"/>
        <v>#DIV/0!</v>
      </c>
    </row>
    <row r="116" spans="1:10" x14ac:dyDescent="0.2">
      <c r="A116" s="13">
        <v>40</v>
      </c>
      <c r="B116" s="25" t="s">
        <v>56</v>
      </c>
      <c r="C116" s="16">
        <v>615300</v>
      </c>
      <c r="D116" s="15"/>
      <c r="E116" s="15"/>
      <c r="F116" s="15">
        <f t="shared" si="7"/>
        <v>0</v>
      </c>
      <c r="G116" s="15"/>
      <c r="H116" s="63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7">
        <v>41</v>
      </c>
      <c r="B117" s="24" t="s">
        <v>9</v>
      </c>
      <c r="C117" s="22">
        <v>822000</v>
      </c>
      <c r="D117" s="21">
        <f>SUM(D118:D124)</f>
        <v>0</v>
      </c>
      <c r="E117" s="21">
        <f>SUM(E118:E124)</f>
        <v>0</v>
      </c>
      <c r="F117" s="21">
        <f t="shared" si="7"/>
        <v>0</v>
      </c>
      <c r="G117" s="21">
        <f>SUM(G118:G124)</f>
        <v>0</v>
      </c>
      <c r="H117" s="64">
        <f>SUM(H118:H124)</f>
        <v>0</v>
      </c>
      <c r="I117" s="20" t="e">
        <f t="shared" si="0"/>
        <v>#DIV/0!</v>
      </c>
      <c r="J117" s="19" t="e">
        <f t="shared" si="6"/>
        <v>#DIV/0!</v>
      </c>
    </row>
    <row r="118" spans="1:10" x14ac:dyDescent="0.2">
      <c r="A118" s="13">
        <v>42</v>
      </c>
      <c r="B118" s="97" t="s">
        <v>55</v>
      </c>
      <c r="C118" s="94">
        <v>822100</v>
      </c>
      <c r="D118" s="15"/>
      <c r="E118" s="15"/>
      <c r="F118" s="15">
        <f t="shared" si="7"/>
        <v>0</v>
      </c>
      <c r="G118" s="15"/>
      <c r="H118" s="63"/>
      <c r="I118" s="9" t="e">
        <f t="shared" si="0"/>
        <v>#DIV/0!</v>
      </c>
      <c r="J118" s="8" t="e">
        <f t="shared" si="6"/>
        <v>#DIV/0!</v>
      </c>
    </row>
    <row r="119" spans="1:10" ht="24" x14ac:dyDescent="0.2">
      <c r="A119" s="17">
        <v>43</v>
      </c>
      <c r="B119" s="97" t="s">
        <v>54</v>
      </c>
      <c r="C119" s="94">
        <v>822200</v>
      </c>
      <c r="D119" s="15"/>
      <c r="E119" s="15"/>
      <c r="F119" s="15">
        <f t="shared" si="7"/>
        <v>0</v>
      </c>
      <c r="G119" s="15"/>
      <c r="H119" s="63"/>
      <c r="I119" s="9" t="e">
        <f t="shared" si="0"/>
        <v>#DIV/0!</v>
      </c>
      <c r="J119" s="8" t="e">
        <f t="shared" si="6"/>
        <v>#DIV/0!</v>
      </c>
    </row>
    <row r="120" spans="1:10" x14ac:dyDescent="0.2">
      <c r="A120" s="13">
        <v>44</v>
      </c>
      <c r="B120" s="97" t="s">
        <v>53</v>
      </c>
      <c r="C120" s="94">
        <v>822300</v>
      </c>
      <c r="D120" s="15"/>
      <c r="E120" s="15"/>
      <c r="F120" s="15">
        <f t="shared" si="7"/>
        <v>0</v>
      </c>
      <c r="G120" s="15"/>
      <c r="H120" s="63"/>
      <c r="I120" s="9" t="e">
        <f t="shared" si="0"/>
        <v>#DIV/0!</v>
      </c>
      <c r="J120" s="8" t="e">
        <f t="shared" si="6"/>
        <v>#DIV/0!</v>
      </c>
    </row>
    <row r="121" spans="1:10" x14ac:dyDescent="0.2">
      <c r="A121" s="17">
        <v>45</v>
      </c>
      <c r="B121" s="98" t="s">
        <v>52</v>
      </c>
      <c r="C121" s="94">
        <v>822400</v>
      </c>
      <c r="D121" s="15"/>
      <c r="E121" s="15"/>
      <c r="F121" s="15">
        <f t="shared" si="7"/>
        <v>0</v>
      </c>
      <c r="G121" s="15"/>
      <c r="H121" s="63"/>
      <c r="I121" s="9" t="e">
        <f t="shared" ref="I121:I129" si="9">SUM(G121/F121)</f>
        <v>#DIV/0!</v>
      </c>
      <c r="J121" s="8" t="e">
        <f t="shared" si="6"/>
        <v>#DIV/0!</v>
      </c>
    </row>
    <row r="122" spans="1:10" ht="36" x14ac:dyDescent="0.2">
      <c r="A122" s="13">
        <v>46</v>
      </c>
      <c r="B122" s="98" t="s">
        <v>31</v>
      </c>
      <c r="C122" s="94">
        <v>822500</v>
      </c>
      <c r="D122" s="15"/>
      <c r="E122" s="15"/>
      <c r="F122" s="15">
        <f t="shared" si="7"/>
        <v>0</v>
      </c>
      <c r="G122" s="15"/>
      <c r="H122" s="63"/>
      <c r="I122" s="9" t="e">
        <f t="shared" si="9"/>
        <v>#DIV/0!</v>
      </c>
      <c r="J122" s="8" t="e">
        <f t="shared" si="6"/>
        <v>#DIV/0!</v>
      </c>
    </row>
    <row r="123" spans="1:10" x14ac:dyDescent="0.2">
      <c r="A123" s="17">
        <v>47</v>
      </c>
      <c r="B123" s="97" t="s">
        <v>51</v>
      </c>
      <c r="C123" s="94">
        <v>822600</v>
      </c>
      <c r="D123" s="15"/>
      <c r="E123" s="15"/>
      <c r="F123" s="15">
        <f t="shared" si="7"/>
        <v>0</v>
      </c>
      <c r="G123" s="15"/>
      <c r="H123" s="63"/>
      <c r="I123" s="9" t="e">
        <f t="shared" si="9"/>
        <v>#DIV/0!</v>
      </c>
      <c r="J123" s="8" t="e">
        <f t="shared" si="6"/>
        <v>#DIV/0!</v>
      </c>
    </row>
    <row r="124" spans="1:10" x14ac:dyDescent="0.2">
      <c r="A124" s="13">
        <v>48</v>
      </c>
      <c r="B124" s="97" t="s">
        <v>50</v>
      </c>
      <c r="C124" s="94">
        <v>822700</v>
      </c>
      <c r="D124" s="15"/>
      <c r="E124" s="15"/>
      <c r="F124" s="15">
        <f t="shared" si="7"/>
        <v>0</v>
      </c>
      <c r="G124" s="15"/>
      <c r="H124" s="63"/>
      <c r="I124" s="9" t="e">
        <f t="shared" si="9"/>
        <v>#DIV/0!</v>
      </c>
      <c r="J124" s="8" t="e">
        <f t="shared" si="6"/>
        <v>#DIV/0!</v>
      </c>
    </row>
    <row r="125" spans="1:10" x14ac:dyDescent="0.2">
      <c r="A125" s="17">
        <v>49</v>
      </c>
      <c r="B125" s="12" t="s">
        <v>10</v>
      </c>
      <c r="C125" s="22">
        <v>823000</v>
      </c>
      <c r="D125" s="21">
        <f>SUM(D126:D128)</f>
        <v>0</v>
      </c>
      <c r="E125" s="21">
        <f>SUM(E126:E128)</f>
        <v>0</v>
      </c>
      <c r="F125" s="21">
        <f t="shared" si="7"/>
        <v>0</v>
      </c>
      <c r="G125" s="21">
        <f>SUM(G126:G128)</f>
        <v>0</v>
      </c>
      <c r="H125" s="64">
        <f>SUM(H126:H128)</f>
        <v>0</v>
      </c>
      <c r="I125" s="20" t="e">
        <f t="shared" si="9"/>
        <v>#DIV/0!</v>
      </c>
      <c r="J125" s="19" t="e">
        <f t="shared" si="6"/>
        <v>#DIV/0!</v>
      </c>
    </row>
    <row r="126" spans="1:10" x14ac:dyDescent="0.2">
      <c r="A126" s="13">
        <v>50</v>
      </c>
      <c r="B126" s="18" t="s">
        <v>49</v>
      </c>
      <c r="C126" s="16">
        <v>823100</v>
      </c>
      <c r="D126" s="15"/>
      <c r="E126" s="15"/>
      <c r="F126" s="15">
        <f t="shared" si="7"/>
        <v>0</v>
      </c>
      <c r="G126" s="15"/>
      <c r="H126" s="63"/>
      <c r="I126" s="9" t="e">
        <f t="shared" si="9"/>
        <v>#DIV/0!</v>
      </c>
      <c r="J126" s="8" t="e">
        <f t="shared" si="6"/>
        <v>#DIV/0!</v>
      </c>
    </row>
    <row r="127" spans="1:10" x14ac:dyDescent="0.2">
      <c r="A127" s="17">
        <v>51</v>
      </c>
      <c r="B127" s="18" t="s">
        <v>48</v>
      </c>
      <c r="C127" s="16">
        <v>823200</v>
      </c>
      <c r="D127" s="15"/>
      <c r="E127" s="15"/>
      <c r="F127" s="15">
        <f t="shared" si="7"/>
        <v>0</v>
      </c>
      <c r="G127" s="15"/>
      <c r="H127" s="63"/>
      <c r="I127" s="9" t="e">
        <f t="shared" si="9"/>
        <v>#DIV/0!</v>
      </c>
      <c r="J127" s="8" t="e">
        <f t="shared" si="6"/>
        <v>#DIV/0!</v>
      </c>
    </row>
    <row r="128" spans="1:10" x14ac:dyDescent="0.2">
      <c r="A128" s="13">
        <v>52</v>
      </c>
      <c r="B128" s="97" t="s">
        <v>47</v>
      </c>
      <c r="C128" s="94">
        <v>823300</v>
      </c>
      <c r="D128" s="15"/>
      <c r="E128" s="15"/>
      <c r="F128" s="15">
        <f t="shared" si="7"/>
        <v>0</v>
      </c>
      <c r="G128" s="15"/>
      <c r="H128" s="63"/>
      <c r="I128" s="9" t="e">
        <f t="shared" si="9"/>
        <v>#DIV/0!</v>
      </c>
      <c r="J128" s="8" t="e">
        <f t="shared" si="6"/>
        <v>#DIV/0!</v>
      </c>
    </row>
    <row r="129" spans="1:10" x14ac:dyDescent="0.2">
      <c r="A129" s="17">
        <v>53</v>
      </c>
      <c r="B129" s="12" t="s">
        <v>45</v>
      </c>
      <c r="C129" s="11"/>
      <c r="D129" s="10"/>
      <c r="E129" s="10"/>
      <c r="F129" s="10">
        <f t="shared" si="7"/>
        <v>0</v>
      </c>
      <c r="G129" s="10"/>
      <c r="H129" s="196"/>
      <c r="I129" s="20" t="e">
        <f t="shared" si="9"/>
        <v>#DIV/0!</v>
      </c>
      <c r="J129" s="19" t="e">
        <f>SUM(G129/H129)</f>
        <v>#DIV/0!</v>
      </c>
    </row>
    <row r="130" spans="1:10" x14ac:dyDescent="0.2">
      <c r="A130" s="17">
        <v>54</v>
      </c>
      <c r="B130" s="41" t="s">
        <v>11</v>
      </c>
      <c r="C130" s="40"/>
      <c r="D130" s="36">
        <f>SUM(D17+D129)</f>
        <v>0</v>
      </c>
      <c r="E130" s="36">
        <f>SUM(E17+E129)</f>
        <v>186347.69</v>
      </c>
      <c r="F130" s="36">
        <f>SUM(F17+F129)</f>
        <v>186347.69</v>
      </c>
      <c r="G130" s="36">
        <f>SUM(G17+G129)</f>
        <v>186347.69</v>
      </c>
      <c r="H130" s="57">
        <f>SUM(H17+H129)</f>
        <v>232950.74</v>
      </c>
      <c r="I130" s="20">
        <f>SUM(G130/F130)</f>
        <v>1</v>
      </c>
      <c r="J130" s="19">
        <f>SUM(G130/H130)</f>
        <v>0.79994461490012869</v>
      </c>
    </row>
    <row r="131" spans="1:10" x14ac:dyDescent="0.2">
      <c r="A131" s="13">
        <v>55</v>
      </c>
    </row>
    <row r="132" spans="1:10" x14ac:dyDescent="0.2">
      <c r="H132" s="2" t="s">
        <v>41</v>
      </c>
    </row>
    <row r="133" spans="1:10" x14ac:dyDescent="0.2">
      <c r="H133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7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E22" sqref="E2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454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455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57">
        <f>SUM(G18+G94+G111)</f>
        <v>0</v>
      </c>
      <c r="H17" s="57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SUM(D19+D24+D83+D90)</f>
        <v>0</v>
      </c>
      <c r="E18" s="36">
        <f>SUM(E19+E24+E83+E86+E99)</f>
        <v>0</v>
      </c>
      <c r="F18" s="36">
        <f>SUM(D18:E18)</f>
        <v>0</v>
      </c>
      <c r="G18" s="36">
        <f>SUM(G19+G24+G83+G86+G99)</f>
        <v>0</v>
      </c>
      <c r="H18" s="39">
        <f>SUM(H19+H24+H83+H90)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0</v>
      </c>
      <c r="F24" s="66">
        <f t="shared" si="2"/>
        <v>0</v>
      </c>
      <c r="G24" s="60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3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26.2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0</v>
      </c>
      <c r="F65" s="29">
        <f t="shared" si="4"/>
        <v>0</v>
      </c>
      <c r="G65" s="37">
        <f>SUM(G66:G82)</f>
        <v>0</v>
      </c>
      <c r="H65" s="37">
        <f>SUM(H66:H82)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21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/>
      <c r="G77" s="37"/>
      <c r="H77" s="26"/>
      <c r="I77" s="9"/>
      <c r="J77" s="8"/>
    </row>
    <row r="78" spans="1:10" ht="15.75" customHeight="1" x14ac:dyDescent="0.2">
      <c r="A78" s="13" t="s">
        <v>255</v>
      </c>
      <c r="B78" s="32" t="s">
        <v>174</v>
      </c>
      <c r="C78" s="16">
        <v>613981</v>
      </c>
      <c r="D78" s="29"/>
      <c r="E78" s="29"/>
      <c r="F78" s="156">
        <f t="shared" si="4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27.75" customHeight="1" x14ac:dyDescent="0.2">
      <c r="A79" s="13" t="s">
        <v>256</v>
      </c>
      <c r="B79" s="32" t="s">
        <v>286</v>
      </c>
      <c r="C79" s="16">
        <v>613984</v>
      </c>
      <c r="D79" s="29"/>
      <c r="E79" s="29"/>
      <c r="F79" s="156">
        <f t="shared" si="4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/>
      <c r="H83" s="38">
        <f>SUM(H86+H108)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3" si="5">SUM(D84:E84)</f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7"/>
      <c r="H85" s="26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SUM(D87:D88)</f>
        <v>0</v>
      </c>
      <c r="E86" s="29">
        <f t="shared" ref="E86:F86" si="6">SUM(E87:E88)</f>
        <v>0</v>
      </c>
      <c r="F86" s="29">
        <f t="shared" si="6"/>
        <v>0</v>
      </c>
      <c r="G86" s="29">
        <f>SUM(G87:G88)</f>
        <v>0</v>
      </c>
      <c r="H86" s="29">
        <f>SUM(H87:H88)</f>
        <v>0</v>
      </c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259</v>
      </c>
      <c r="B87" s="25" t="s">
        <v>413</v>
      </c>
      <c r="C87" s="16">
        <v>614311</v>
      </c>
      <c r="D87" s="29"/>
      <c r="E87" s="156"/>
      <c r="F87" s="156">
        <f>SUM(E87)</f>
        <v>0</v>
      </c>
      <c r="G87" s="159"/>
      <c r="H87" s="159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 t="s">
        <v>260</v>
      </c>
      <c r="B88" s="25" t="s">
        <v>417</v>
      </c>
      <c r="C88" s="16">
        <v>614314</v>
      </c>
      <c r="D88" s="29"/>
      <c r="E88" s="156"/>
      <c r="F88" s="156">
        <f>SUM(E88)</f>
        <v>0</v>
      </c>
      <c r="G88" s="159"/>
      <c r="H88" s="159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7"/>
      <c r="H93" s="26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91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7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7"/>
      <c r="H96" s="26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7"/>
      <c r="H97" s="26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7"/>
      <c r="H98" s="26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5">
        <f>SUM(G100+G108)</f>
        <v>0</v>
      </c>
      <c r="H99" s="35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61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62"/>
      <c r="H101" s="14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7"/>
      <c r="H102" s="26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7"/>
      <c r="H103" s="26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8"/>
        <v>0</v>
      </c>
      <c r="G104" s="37"/>
      <c r="H104" s="26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7"/>
      <c r="H105" s="26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7"/>
      <c r="H106" s="26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7"/>
      <c r="H107" s="26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61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156"/>
      <c r="F109" s="156">
        <f t="shared" si="8"/>
        <v>0</v>
      </c>
      <c r="G109" s="159"/>
      <c r="H109" s="159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156"/>
      <c r="F110" s="156">
        <f t="shared" si="8"/>
        <v>0</v>
      </c>
      <c r="G110" s="37"/>
      <c r="H110" s="26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63"/>
      <c r="H111" s="14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64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63"/>
      <c r="H113" s="14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63"/>
      <c r="H114" s="14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63"/>
      <c r="H115" s="14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63"/>
      <c r="H116" s="14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63"/>
      <c r="H117" s="14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63"/>
      <c r="H118" s="14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63"/>
      <c r="H119" s="14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64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63"/>
      <c r="H121" s="14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63"/>
      <c r="H122" s="14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63"/>
      <c r="H123" s="14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60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E72" sqref="E7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456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453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SUM(D18+D94+D110+D98)</f>
        <v>0</v>
      </c>
      <c r="E17" s="36">
        <f>SUM(E18+E94+E110+E98)</f>
        <v>1541.1</v>
      </c>
      <c r="F17" s="36">
        <f>SUM(D17:E17)</f>
        <v>1541.1</v>
      </c>
      <c r="G17" s="36">
        <f>SUM(G18+G94+G110+G98)</f>
        <v>1537.21</v>
      </c>
      <c r="H17" s="36">
        <f>SUM(H18+H94+H110+H98)</f>
        <v>4150.93</v>
      </c>
      <c r="I17" s="20">
        <f t="shared" ref="I17:I114" si="0">SUM(G17/F17)</f>
        <v>0.99747582895334508</v>
      </c>
      <c r="J17" s="19">
        <f t="shared" ref="J17:J92" si="1">SUM(G17/H17)</f>
        <v>0.37032905878923517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1541.1</v>
      </c>
      <c r="F18" s="36">
        <f>SUM(F19+F24+F83+F89)</f>
        <v>1541.1</v>
      </c>
      <c r="G18" s="36">
        <f>SUM(G19+G24+G83+G89)</f>
        <v>1537.21</v>
      </c>
      <c r="H18" s="57">
        <f>SUM(H19+H24+H83+H89)</f>
        <v>0</v>
      </c>
      <c r="I18" s="20">
        <f>SUM(G18/F18)</f>
        <v>0.99747582895334508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1541.1</v>
      </c>
      <c r="F24" s="66">
        <f t="shared" si="2"/>
        <v>1541.1</v>
      </c>
      <c r="G24" s="66">
        <f>SUM(G25+G35+G41+G46+G51+G54+G57+G61+G65)</f>
        <v>1537.21</v>
      </c>
      <c r="H24" s="60">
        <f>SUM(H25+H35+H41+H46+H51+H54+H57+H61+H65)</f>
        <v>0</v>
      </c>
      <c r="I24" s="9">
        <f t="shared" si="0"/>
        <v>0.99747582895334508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1541.1</v>
      </c>
      <c r="F65" s="29">
        <f t="shared" si="4"/>
        <v>1541.1</v>
      </c>
      <c r="G65" s="33">
        <f>SUM(G66:G82)</f>
        <v>1537.21</v>
      </c>
      <c r="H65" s="37">
        <f>SUM(H66:H82)</f>
        <v>0</v>
      </c>
      <c r="I65" s="9">
        <f t="shared" si="0"/>
        <v>0.99747582895334508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183"/>
      <c r="H68" s="165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83"/>
      <c r="H71" s="165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156">
        <v>1541.1</v>
      </c>
      <c r="F77" s="156">
        <f t="shared" si="4"/>
        <v>1541.1</v>
      </c>
      <c r="G77" s="153">
        <v>1130</v>
      </c>
      <c r="H77" s="37"/>
      <c r="I77" s="9">
        <f t="shared" si="0"/>
        <v>0.7332424891311401</v>
      </c>
      <c r="J77" s="8" t="e">
        <f t="shared" si="1"/>
        <v>#DIV/0!</v>
      </c>
    </row>
    <row r="78" spans="1:10" ht="10.5" customHeight="1" x14ac:dyDescent="0.2">
      <c r="A78" s="13" t="s">
        <v>255</v>
      </c>
      <c r="B78" s="32" t="s">
        <v>503</v>
      </c>
      <c r="C78" s="16">
        <v>613981</v>
      </c>
      <c r="D78" s="29"/>
      <c r="E78" s="156"/>
      <c r="F78" s="156"/>
      <c r="G78" s="153">
        <v>153.35</v>
      </c>
      <c r="H78" s="37"/>
      <c r="I78" s="9"/>
      <c r="J78" s="8"/>
    </row>
    <row r="79" spans="1:10" ht="36" x14ac:dyDescent="0.2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153">
        <v>0.96</v>
      </c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153">
        <v>252.9</v>
      </c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258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SUM(E84+E85+E86)</f>
        <v>0</v>
      </c>
      <c r="F83" s="29">
        <f>SUM(F84+F85+F86)</f>
        <v>0</v>
      </c>
      <c r="G83" s="29">
        <f>SUM(G84:G85)</f>
        <v>0</v>
      </c>
      <c r="H83" s="29">
        <f>SUM(H84:H85)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432</v>
      </c>
      <c r="C85" s="16">
        <v>614238</v>
      </c>
      <c r="D85" s="29"/>
      <c r="E85" s="156"/>
      <c r="F85" s="156">
        <f t="shared" si="5"/>
        <v>0</v>
      </c>
      <c r="G85" s="153"/>
      <c r="H85" s="15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29">
        <f>SUM(G87:G87)</f>
        <v>0</v>
      </c>
      <c r="H86" s="61">
        <f>SUM(H87:H87)</f>
        <v>0</v>
      </c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162" t="s">
        <v>34</v>
      </c>
      <c r="C87" s="16">
        <v>614311</v>
      </c>
      <c r="D87" s="29">
        <v>0</v>
      </c>
      <c r="E87" s="156"/>
      <c r="F87" s="156">
        <f>SUM(E87)</f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62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61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6">
        <f>SUM(G99+G107)</f>
        <v>0</v>
      </c>
      <c r="H98" s="35">
        <f>SUM(H99+H107)</f>
        <v>4150.93</v>
      </c>
      <c r="I98" s="20" t="e">
        <f t="shared" si="0"/>
        <v>#DIV/0!</v>
      </c>
      <c r="J98" s="19">
        <f t="shared" si="6"/>
        <v>0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SUM(D100:D102)</f>
        <v>0</v>
      </c>
      <c r="E99" s="29">
        <f t="shared" ref="E99:H99" si="8">SUM(E100:E102)</f>
        <v>0</v>
      </c>
      <c r="F99" s="29">
        <f t="shared" si="8"/>
        <v>0</v>
      </c>
      <c r="G99" s="29">
        <f t="shared" si="8"/>
        <v>0</v>
      </c>
      <c r="H99" s="29">
        <f t="shared" si="8"/>
        <v>4150.93</v>
      </c>
      <c r="I99" s="9" t="e">
        <f t="shared" si="0"/>
        <v>#DIV/0!</v>
      </c>
      <c r="J99" s="8">
        <f t="shared" si="6"/>
        <v>0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33"/>
      <c r="H100" s="62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29">
        <f>SUM(G103:G103)</f>
        <v>0</v>
      </c>
      <c r="H102" s="29">
        <f>SUM(H103:H103)</f>
        <v>4150.93</v>
      </c>
      <c r="I102" s="9" t="e">
        <f t="shared" si="0"/>
        <v>#DIV/0!</v>
      </c>
      <c r="J102" s="8">
        <f t="shared" si="6"/>
        <v>0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21"/>
      <c r="F103" s="156">
        <f t="shared" si="7"/>
        <v>0</v>
      </c>
      <c r="G103" s="33"/>
      <c r="H103" s="33">
        <v>4150.93</v>
      </c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29">
        <f>SUM(G108:G110)</f>
        <v>0</v>
      </c>
      <c r="H107" s="61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3"/>
      <c r="H109" s="37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15"/>
      <c r="H110" s="63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21">
        <f>SUM(G112:G118)</f>
        <v>0</v>
      </c>
      <c r="H111" s="64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15"/>
      <c r="H115" s="63"/>
      <c r="I115" s="9" t="e">
        <f t="shared" ref="I115:I123" si="9">SUM(G115/F115)</f>
        <v>#DIV/0!</v>
      </c>
      <c r="J115" s="8" t="e">
        <f t="shared" si="6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15"/>
      <c r="H116" s="63"/>
      <c r="I116" s="9" t="e">
        <f t="shared" si="9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15"/>
      <c r="H117" s="63"/>
      <c r="I117" s="9" t="e">
        <f t="shared" si="9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15"/>
      <c r="H118" s="63"/>
      <c r="I118" s="9" t="e">
        <f t="shared" si="9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21">
        <f>SUM(G120:G122)</f>
        <v>0</v>
      </c>
      <c r="H119" s="64">
        <f>SUM(H120:H122)</f>
        <v>0</v>
      </c>
      <c r="I119" s="20" t="e">
        <f t="shared" si="9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15"/>
      <c r="H120" s="63"/>
      <c r="I120" s="9" t="e">
        <f t="shared" si="9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15"/>
      <c r="H121" s="63"/>
      <c r="I121" s="9" t="e">
        <f t="shared" si="9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15"/>
      <c r="H122" s="63"/>
      <c r="I122" s="9" t="e">
        <f t="shared" si="9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96"/>
      <c r="I123" s="20" t="e">
        <f t="shared" si="9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1541.1</v>
      </c>
      <c r="F124" s="36">
        <f>SUM(F17+F123)</f>
        <v>1541.1</v>
      </c>
      <c r="G124" s="36">
        <f>SUM(G17+G123)</f>
        <v>1537.21</v>
      </c>
      <c r="H124" s="57">
        <f>SUM(H17+H123)</f>
        <v>4150.93</v>
      </c>
      <c r="I124" s="20">
        <f>SUM(G124/F124)</f>
        <v>0.99747582895334508</v>
      </c>
      <c r="J124" s="19">
        <f>SUM(G124/H124)</f>
        <v>0.37032905878923517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E72" sqref="E7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462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457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76669.320000000007</v>
      </c>
      <c r="F17" s="36">
        <f>SUM(D17:E17)</f>
        <v>76669.320000000007</v>
      </c>
      <c r="G17" s="57">
        <f>SUM(G18+G93+G110)</f>
        <v>76301.399999999994</v>
      </c>
      <c r="H17" s="57">
        <f>SUM(H18+H93+H110)</f>
        <v>49330.68</v>
      </c>
      <c r="I17" s="20">
        <f t="shared" ref="I17:I114" si="0">SUM(G17/F17)</f>
        <v>0.99520120955813862</v>
      </c>
      <c r="J17" s="19">
        <f t="shared" ref="J17:J92" si="1">SUM(G17/H17)</f>
        <v>1.5467331891634171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76669.320000000007</v>
      </c>
      <c r="F18" s="36">
        <f>SUM(D18:E18)</f>
        <v>76669.320000000007</v>
      </c>
      <c r="G18" s="57">
        <f>SUM(G19+G24+G83+G89)</f>
        <v>76301.399999999994</v>
      </c>
      <c r="H18" s="39">
        <f>SUM(H19+H24+H83+H89)</f>
        <v>49330.68</v>
      </c>
      <c r="I18" s="20">
        <f>SUM(G18/F18)</f>
        <v>0.99520120955813862</v>
      </c>
      <c r="J18" s="19">
        <f t="shared" si="1"/>
        <v>1.5467331891634171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76669.320000000007</v>
      </c>
      <c r="F24" s="66">
        <f t="shared" si="2"/>
        <v>76669.320000000007</v>
      </c>
      <c r="G24" s="60">
        <f>SUM(G25+G35+G41+G46+G51+G54+G57+G61+G65)</f>
        <v>76301.399999999994</v>
      </c>
      <c r="H24" s="60">
        <f>SUM(H25+H35+H41+H46+H51+H54+H57+H61+H65)</f>
        <v>49330.68</v>
      </c>
      <c r="I24" s="9">
        <f t="shared" si="0"/>
        <v>0.99520120955813862</v>
      </c>
      <c r="J24" s="8">
        <f t="shared" si="1"/>
        <v>1.5467331891634171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58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59"/>
      <c r="H49" s="26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58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59"/>
      <c r="H52" s="26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7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9"/>
      <c r="H55" s="26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7"/>
      <c r="H56" s="26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7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9"/>
      <c r="H58" s="26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7"/>
      <c r="H59" s="26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58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9"/>
      <c r="H62" s="154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7"/>
      <c r="H63" s="26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76669.320000000007</v>
      </c>
      <c r="F65" s="29">
        <f t="shared" si="4"/>
        <v>76669.320000000007</v>
      </c>
      <c r="G65" s="37">
        <f>SUM(G66:G82)</f>
        <v>76301.399999999994</v>
      </c>
      <c r="H65" s="37">
        <f>SUM(H66:H82)</f>
        <v>49330.68</v>
      </c>
      <c r="I65" s="9">
        <f t="shared" si="0"/>
        <v>0.99520120955813862</v>
      </c>
      <c r="J65" s="8">
        <f t="shared" si="1"/>
        <v>1.5467331891634171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9"/>
      <c r="H66" s="26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7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4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7"/>
      <c r="H73" s="26"/>
      <c r="I73" s="9" t="e">
        <f t="shared" si="0"/>
        <v>#DIV/0!</v>
      </c>
      <c r="J73" s="8" t="e">
        <f t="shared" si="1"/>
        <v>#DIV/0!</v>
      </c>
    </row>
    <row r="74" spans="1:10" ht="24" x14ac:dyDescent="0.2">
      <c r="A74" s="13" t="s">
        <v>251</v>
      </c>
      <c r="B74" s="32" t="s">
        <v>470</v>
      </c>
      <c r="C74" s="16">
        <v>613956</v>
      </c>
      <c r="D74" s="29"/>
      <c r="E74" s="29"/>
      <c r="F74" s="156">
        <f t="shared" si="4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14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15" customHeight="1" x14ac:dyDescent="0.2">
      <c r="A77" s="13" t="s">
        <v>254</v>
      </c>
      <c r="B77" s="32" t="s">
        <v>174</v>
      </c>
      <c r="C77" s="16">
        <v>613971</v>
      </c>
      <c r="D77" s="29"/>
      <c r="E77" s="156">
        <v>76669.320000000007</v>
      </c>
      <c r="F77" s="156">
        <f t="shared" si="4"/>
        <v>76669.320000000007</v>
      </c>
      <c r="G77" s="224">
        <v>64672</v>
      </c>
      <c r="H77" s="224">
        <v>41812</v>
      </c>
      <c r="I77" s="9">
        <f t="shared" si="0"/>
        <v>0.84351863300730978</v>
      </c>
      <c r="J77" s="8">
        <f t="shared" si="1"/>
        <v>1.5467329953123505</v>
      </c>
    </row>
    <row r="78" spans="1:10" ht="22.5" customHeight="1" x14ac:dyDescent="0.2">
      <c r="A78" s="13" t="s">
        <v>255</v>
      </c>
      <c r="B78" s="32" t="s">
        <v>509</v>
      </c>
      <c r="C78" s="16">
        <v>613981</v>
      </c>
      <c r="D78" s="29"/>
      <c r="E78" s="221"/>
      <c r="F78" s="156"/>
      <c r="G78" s="224">
        <v>5573.18</v>
      </c>
      <c r="H78" s="224">
        <v>3603.2</v>
      </c>
      <c r="I78" s="9"/>
      <c r="J78" s="8"/>
    </row>
    <row r="79" spans="1:10" ht="30" customHeight="1" x14ac:dyDescent="0.2">
      <c r="A79" s="13" t="s">
        <v>256</v>
      </c>
      <c r="B79" s="32" t="s">
        <v>175</v>
      </c>
      <c r="C79" s="16">
        <v>613984</v>
      </c>
      <c r="D79" s="29"/>
      <c r="E79" s="221"/>
      <c r="F79" s="156">
        <f t="shared" si="4"/>
        <v>0</v>
      </c>
      <c r="G79" s="224">
        <v>250.82</v>
      </c>
      <c r="H79" s="224">
        <v>162.18</v>
      </c>
      <c r="I79" s="9" t="e">
        <f t="shared" si="0"/>
        <v>#DIV/0!</v>
      </c>
      <c r="J79" s="8">
        <f t="shared" si="1"/>
        <v>1.5465532124799604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21"/>
      <c r="F80" s="156">
        <f t="shared" si="4"/>
        <v>0</v>
      </c>
      <c r="G80" s="224">
        <v>5805.4</v>
      </c>
      <c r="H80" s="224">
        <v>3753.3</v>
      </c>
      <c r="I80" s="9" t="e">
        <f t="shared" si="0"/>
        <v>#DIV/0!</v>
      </c>
      <c r="J80" s="8">
        <f t="shared" si="1"/>
        <v>1.5467455305997386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58">
        <f>SUM(G84:G92)</f>
        <v>0</v>
      </c>
      <c r="H83" s="38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5">SUM(D84:E84)</f>
        <v>0</v>
      </c>
      <c r="G84" s="37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614238</v>
      </c>
      <c r="D85" s="29"/>
      <c r="E85" s="156"/>
      <c r="F85" s="156">
        <f t="shared" si="5"/>
        <v>0</v>
      </c>
      <c r="G85" s="159"/>
      <c r="H85" s="159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5"/>
        <v>0</v>
      </c>
      <c r="G86" s="37"/>
      <c r="H86" s="26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7"/>
      <c r="H87" s="26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5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5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5"/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5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5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91"/>
      <c r="I93" s="9" t="e">
        <f t="shared" si="0"/>
        <v>#DIV/0!</v>
      </c>
      <c r="J93" s="8" t="e">
        <f t="shared" ref="J93:J122" si="6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7">SUM(D94:E94)</f>
        <v>0</v>
      </c>
      <c r="G94" s="29">
        <f>SUM(G95:G97)</f>
        <v>0</v>
      </c>
      <c r="H94" s="27">
        <f>SUM(H95:H97)</f>
        <v>0</v>
      </c>
      <c r="I94" s="9" t="e">
        <f t="shared" si="0"/>
        <v>#DIV/0!</v>
      </c>
      <c r="J94" s="8" t="e">
        <f t="shared" si="6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7"/>
        <v>0</v>
      </c>
      <c r="G95" s="37"/>
      <c r="H95" s="26"/>
      <c r="I95" s="9" t="e">
        <f t="shared" si="0"/>
        <v>#DIV/0!</v>
      </c>
      <c r="J95" s="8" t="e">
        <f t="shared" si="6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7"/>
        <v>0</v>
      </c>
      <c r="G96" s="37"/>
      <c r="H96" s="26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7"/>
        <v>0</v>
      </c>
      <c r="G97" s="37"/>
      <c r="H97" s="26"/>
      <c r="I97" s="9" t="e">
        <f t="shared" si="0"/>
        <v>#DIV/0!</v>
      </c>
      <c r="J97" s="8" t="e">
        <f t="shared" si="6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7"/>
        <v>0</v>
      </c>
      <c r="G98" s="35">
        <f>SUM(G99+G107)</f>
        <v>0</v>
      </c>
      <c r="H98" s="35">
        <f>SUM(H99+H107)</f>
        <v>0</v>
      </c>
      <c r="I98" s="20" t="e">
        <f t="shared" si="0"/>
        <v>#DIV/0!</v>
      </c>
      <c r="J98" s="19" t="e">
        <f t="shared" si="6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7"/>
        <v>0</v>
      </c>
      <c r="G99" s="61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6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7"/>
        <v>0</v>
      </c>
      <c r="G100" s="62"/>
      <c r="H100" s="14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7"/>
        <v>0</v>
      </c>
      <c r="G101" s="37"/>
      <c r="H101" s="26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7"/>
        <v>0</v>
      </c>
      <c r="G102" s="37"/>
      <c r="H102" s="26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7"/>
        <v>0</v>
      </c>
      <c r="G103" s="37"/>
      <c r="H103" s="26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7"/>
        <v>0</v>
      </c>
      <c r="G104" s="37"/>
      <c r="H104" s="26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7"/>
        <v>0</v>
      </c>
      <c r="G105" s="37"/>
      <c r="H105" s="26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7"/>
        <v>0</v>
      </c>
      <c r="G106" s="37"/>
      <c r="H106" s="26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7"/>
        <v>0</v>
      </c>
      <c r="G107" s="61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7"/>
        <v>0</v>
      </c>
      <c r="G108" s="37"/>
      <c r="H108" s="26"/>
      <c r="I108" s="9" t="e">
        <f t="shared" si="0"/>
        <v>#DIV/0!</v>
      </c>
      <c r="J108" s="8" t="e">
        <f t="shared" si="6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7"/>
        <v>0</v>
      </c>
      <c r="G109" s="37"/>
      <c r="H109" s="26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7"/>
        <v>0</v>
      </c>
      <c r="G110" s="63"/>
      <c r="H110" s="14"/>
      <c r="I110" s="9" t="e">
        <f t="shared" si="0"/>
        <v>#DIV/0!</v>
      </c>
      <c r="J110" s="8" t="e">
        <f t="shared" si="6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7"/>
        <v>0</v>
      </c>
      <c r="G111" s="64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6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7"/>
        <v>0</v>
      </c>
      <c r="G112" s="63"/>
      <c r="H112" s="14"/>
      <c r="I112" s="9" t="e">
        <f t="shared" si="0"/>
        <v>#DIV/0!</v>
      </c>
      <c r="J112" s="8" t="e">
        <f t="shared" si="6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7"/>
        <v>0</v>
      </c>
      <c r="G113" s="63"/>
      <c r="H113" s="14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7"/>
        <v>0</v>
      </c>
      <c r="G114" s="63"/>
      <c r="H114" s="14"/>
      <c r="I114" s="9" t="e">
        <f t="shared" si="0"/>
        <v>#DIV/0!</v>
      </c>
      <c r="J114" s="8" t="e">
        <f t="shared" si="6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7"/>
        <v>0</v>
      </c>
      <c r="G115" s="63"/>
      <c r="H115" s="14"/>
      <c r="I115" s="9" t="e">
        <f t="shared" ref="I115:I123" si="8">SUM(G115/F115)</f>
        <v>#DIV/0!</v>
      </c>
      <c r="J115" s="8" t="e">
        <f t="shared" si="6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7"/>
        <v>0</v>
      </c>
      <c r="G116" s="63"/>
      <c r="H116" s="14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7"/>
        <v>0</v>
      </c>
      <c r="G117" s="63"/>
      <c r="H117" s="14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7"/>
        <v>0</v>
      </c>
      <c r="G118" s="63"/>
      <c r="H118" s="14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7"/>
        <v>0</v>
      </c>
      <c r="G119" s="64">
        <f>SUM(G120:G122)</f>
        <v>0</v>
      </c>
      <c r="H119" s="21">
        <f>SUM(H120:H122)</f>
        <v>0</v>
      </c>
      <c r="I119" s="20" t="e">
        <f t="shared" si="8"/>
        <v>#DIV/0!</v>
      </c>
      <c r="J119" s="19" t="e">
        <f t="shared" si="6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7"/>
        <v>0</v>
      </c>
      <c r="G120" s="63"/>
      <c r="H120" s="14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7"/>
        <v>0</v>
      </c>
      <c r="G121" s="63"/>
      <c r="H121" s="14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7"/>
        <v>0</v>
      </c>
      <c r="G122" s="63"/>
      <c r="H122" s="14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7"/>
        <v>0</v>
      </c>
      <c r="G123" s="10"/>
      <c r="H123" s="10"/>
      <c r="I123" s="20" t="e">
        <f t="shared" si="8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76669.320000000007</v>
      </c>
      <c r="F124" s="36">
        <f>SUM(F17+F123)</f>
        <v>76669.320000000007</v>
      </c>
      <c r="G124" s="36">
        <f>SUM(G17+G123)</f>
        <v>76301.399999999994</v>
      </c>
      <c r="H124" s="36">
        <f>SUM(H17+H123)</f>
        <v>49330.68</v>
      </c>
      <c r="I124" s="20">
        <f>SUM(G124/F124)</f>
        <v>0.99520120955813862</v>
      </c>
      <c r="J124" s="19">
        <f>SUM(G124/H124)</f>
        <v>1.5467331891634171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L79" sqref="L7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461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458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SUM(D18+D95+D100+D112)</f>
        <v>0</v>
      </c>
      <c r="E17" s="36">
        <f>SUM(E18+E95+E100+E112)</f>
        <v>176168.08</v>
      </c>
      <c r="F17" s="36">
        <f>SUM(D17:E17)</f>
        <v>176168.08</v>
      </c>
      <c r="G17" s="57">
        <f>SUM(G18+G95+G112)</f>
        <v>131843.31</v>
      </c>
      <c r="H17" s="57">
        <f>SUM(H18+H95+H112)</f>
        <v>0</v>
      </c>
      <c r="I17" s="20">
        <f t="shared" ref="I17:I116" si="0">SUM(G17/F17)</f>
        <v>0.74839499868534642</v>
      </c>
      <c r="J17" s="19" t="e">
        <f t="shared" ref="J17:J94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SUM(D19+D24+D83+D91)</f>
        <v>0</v>
      </c>
      <c r="E18" s="36">
        <f>SUM(E19+E24+E83+E91)</f>
        <v>175757.36</v>
      </c>
      <c r="F18" s="36">
        <f>SUM(D18:E18)</f>
        <v>175757.36</v>
      </c>
      <c r="G18" s="57">
        <f>SUM(G19+G24+G83+G91)</f>
        <v>131843.31</v>
      </c>
      <c r="H18" s="57">
        <f>SUM(H19+H24+H83+H91)</f>
        <v>0</v>
      </c>
      <c r="I18" s="20">
        <f>SUM(G18/F18)</f>
        <v>0.75014389155594963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45025.55</v>
      </c>
      <c r="F24" s="66">
        <f t="shared" si="2"/>
        <v>45025.55</v>
      </c>
      <c r="G24" s="66">
        <f>SUM(G25+G35+G41+G46+G51+G54+G57+G61+G65)</f>
        <v>1111.5</v>
      </c>
      <c r="H24" s="60">
        <f>SUM(H25+H35+H41+H46+H51+H54+H57+H61+H65)</f>
        <v>0</v>
      </c>
      <c r="I24" s="9">
        <f t="shared" si="0"/>
        <v>2.468598384694912E-2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7000</v>
      </c>
      <c r="F25" s="33">
        <f t="shared" si="2"/>
        <v>7000</v>
      </c>
      <c r="G25" s="15">
        <f>SUM(G26:G34)</f>
        <v>0</v>
      </c>
      <c r="H25" s="15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>
        <v>7000</v>
      </c>
      <c r="F31" s="153">
        <f t="shared" si="2"/>
        <v>7000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>
        <f>SUM(E47:E50)</f>
        <v>0</v>
      </c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153"/>
      <c r="F49" s="15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38025.550000000003</v>
      </c>
      <c r="F65" s="29">
        <f t="shared" si="4"/>
        <v>38025.550000000003</v>
      </c>
      <c r="G65" s="33">
        <f>SUM(G66:G82)</f>
        <v>1111.5</v>
      </c>
      <c r="H65" s="33">
        <f>SUM(H66:H82)</f>
        <v>0</v>
      </c>
      <c r="I65" s="9">
        <f t="shared" si="0"/>
        <v>2.9230346438118577E-2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249</v>
      </c>
      <c r="B72" s="32" t="s">
        <v>324</v>
      </c>
      <c r="C72" s="16">
        <v>613936</v>
      </c>
      <c r="D72" s="29"/>
      <c r="E72" s="29"/>
      <c r="F72" s="156"/>
      <c r="G72" s="33">
        <v>1111.5</v>
      </c>
      <c r="H72" s="37"/>
      <c r="I72" s="9"/>
      <c r="J72" s="8"/>
    </row>
    <row r="73" spans="1:10" ht="11.25" customHeight="1" x14ac:dyDescent="0.2">
      <c r="A73" s="13" t="s">
        <v>250</v>
      </c>
      <c r="B73" s="32" t="s">
        <v>169</v>
      </c>
      <c r="C73" s="16">
        <v>613939</v>
      </c>
      <c r="D73" s="29"/>
      <c r="E73" s="156">
        <v>38025.550000000003</v>
      </c>
      <c r="F73" s="156">
        <f t="shared" si="4"/>
        <v>38025.550000000003</v>
      </c>
      <c r="G73" s="33"/>
      <c r="H73" s="37"/>
      <c r="I73" s="9">
        <f t="shared" si="0"/>
        <v>0</v>
      </c>
      <c r="J73" s="8" t="e">
        <f t="shared" si="1"/>
        <v>#DIV/0!</v>
      </c>
    </row>
    <row r="74" spans="1:10" x14ac:dyDescent="0.2">
      <c r="A74" s="13" t="s">
        <v>251</v>
      </c>
      <c r="B74" s="32" t="s">
        <v>170</v>
      </c>
      <c r="C74" s="16">
        <v>613955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254</v>
      </c>
      <c r="B77" s="32" t="s">
        <v>173</v>
      </c>
      <c r="C77" s="16">
        <v>613958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255</v>
      </c>
      <c r="B78" s="32" t="s">
        <v>174</v>
      </c>
      <c r="C78" s="16">
        <v>613971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7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SUM(D84:D87)</f>
        <v>0</v>
      </c>
      <c r="E83" s="29">
        <f>SUM(E84:E87)</f>
        <v>130731.81</v>
      </c>
      <c r="F83" s="29">
        <f>SUM(F84:F87)</f>
        <v>130731.81</v>
      </c>
      <c r="G83" s="65">
        <f>SUM(G84:G94)</f>
        <v>130731.81</v>
      </c>
      <c r="H83" s="58">
        <f>SUM(H84:H94)</f>
        <v>0</v>
      </c>
      <c r="I83" s="9">
        <f t="shared" si="0"/>
        <v>1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156">
        <f t="shared" ref="F84:F94" si="5">SUM(D84:E84)</f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84" t="s">
        <v>475</v>
      </c>
      <c r="B85" s="25" t="s">
        <v>472</v>
      </c>
      <c r="C85" s="16">
        <v>614112</v>
      </c>
      <c r="D85" s="29"/>
      <c r="E85" s="153">
        <v>61216.41</v>
      </c>
      <c r="F85" s="156">
        <f t="shared" si="5"/>
        <v>61216.41</v>
      </c>
      <c r="G85" s="153">
        <v>61216.41</v>
      </c>
      <c r="H85" s="37"/>
      <c r="I85" s="9"/>
      <c r="J85" s="8"/>
    </row>
    <row r="86" spans="1:10" x14ac:dyDescent="0.2">
      <c r="A86" s="151" t="s">
        <v>476</v>
      </c>
      <c r="B86" s="25" t="s">
        <v>506</v>
      </c>
      <c r="C86" s="16">
        <v>614113</v>
      </c>
      <c r="D86" s="29"/>
      <c r="E86" s="153">
        <v>69515.399999999994</v>
      </c>
      <c r="F86" s="156">
        <f t="shared" si="5"/>
        <v>69515.399999999994</v>
      </c>
      <c r="G86" s="153">
        <v>69515.399999999994</v>
      </c>
      <c r="H86" s="37"/>
      <c r="I86" s="9"/>
      <c r="J86" s="8"/>
    </row>
    <row r="87" spans="1:10" x14ac:dyDescent="0.2">
      <c r="A87" s="149">
        <v>18</v>
      </c>
      <c r="B87" s="25" t="s">
        <v>33</v>
      </c>
      <c r="C87" s="16">
        <v>614200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51">
        <v>19</v>
      </c>
      <c r="B88" s="155" t="s">
        <v>34</v>
      </c>
      <c r="C88" s="67">
        <v>614300</v>
      </c>
      <c r="D88" s="29">
        <f>SUM(D89:D89)</f>
        <v>0</v>
      </c>
      <c r="E88" s="29">
        <f>SUM(E89:E89)</f>
        <v>0</v>
      </c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3"/>
      <c r="B89" s="25"/>
      <c r="C89" s="16"/>
      <c r="D89" s="29">
        <v>0</v>
      </c>
      <c r="E89" s="29">
        <f>SUM(D89)</f>
        <v>0</v>
      </c>
      <c r="F89" s="29">
        <f>SUM(E89)</f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20</v>
      </c>
      <c r="B90" s="148" t="s">
        <v>71</v>
      </c>
      <c r="C90" s="149">
        <v>614400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7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4" si="6">SUM(G95/H95)</f>
        <v>#DIV/0!</v>
      </c>
    </row>
    <row r="96" spans="1:10" x14ac:dyDescent="0.2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7">SUM(D96:E96)</f>
        <v>0</v>
      </c>
      <c r="G96" s="29">
        <f>SUM(G97:G99)</f>
        <v>0</v>
      </c>
      <c r="H96" s="61">
        <f>SUM(H97:H99)</f>
        <v>0</v>
      </c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7"/>
        <v>0</v>
      </c>
      <c r="G97" s="33"/>
      <c r="H97" s="37"/>
      <c r="I97" s="9" t="e">
        <f t="shared" si="0"/>
        <v>#DIV/0!</v>
      </c>
      <c r="J97" s="8" t="e">
        <f t="shared" si="6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7"/>
        <v>0</v>
      </c>
      <c r="G98" s="33"/>
      <c r="H98" s="37"/>
      <c r="I98" s="9" t="e">
        <f t="shared" si="0"/>
        <v>#DIV/0!</v>
      </c>
      <c r="J98" s="8" t="e">
        <f t="shared" si="6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7"/>
        <v>0</v>
      </c>
      <c r="G99" s="33"/>
      <c r="H99" s="37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SUM(D101+D109)</f>
        <v>0</v>
      </c>
      <c r="E100" s="36">
        <f>SUM(E101+E109)</f>
        <v>410.72</v>
      </c>
      <c r="F100" s="36">
        <f t="shared" si="7"/>
        <v>410.72</v>
      </c>
      <c r="G100" s="36">
        <f>SUM(G101+G109)</f>
        <v>0</v>
      </c>
      <c r="H100" s="35">
        <f>SUM(H101+H109)</f>
        <v>0</v>
      </c>
      <c r="I100" s="20">
        <f t="shared" si="0"/>
        <v>0</v>
      </c>
      <c r="J100" s="19" t="e">
        <f t="shared" si="6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SUM(D102+D103+D104+D106+D107+D108)</f>
        <v>0</v>
      </c>
      <c r="E101" s="29">
        <f>SUM(E102+E103+E104+E106+E107+E108)</f>
        <v>410.72</v>
      </c>
      <c r="F101" s="29">
        <f t="shared" si="7"/>
        <v>410.72</v>
      </c>
      <c r="G101" s="29">
        <f>SUM(G102:G108)</f>
        <v>0</v>
      </c>
      <c r="H101" s="61">
        <f>SUM(H102:H108)</f>
        <v>0</v>
      </c>
      <c r="I101" s="9">
        <f t="shared" si="0"/>
        <v>0</v>
      </c>
      <c r="J101" s="8" t="e">
        <f t="shared" si="6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7"/>
        <v>0</v>
      </c>
      <c r="G102" s="33"/>
      <c r="H102" s="62"/>
      <c r="I102" s="9" t="e">
        <f t="shared" si="0"/>
        <v>#DIV/0!</v>
      </c>
      <c r="J102" s="8" t="e">
        <f t="shared" si="6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410.72</v>
      </c>
      <c r="F104" s="29">
        <f t="shared" si="7"/>
        <v>410.72</v>
      </c>
      <c r="G104" s="33"/>
      <c r="H104" s="37"/>
      <c r="I104" s="9">
        <f t="shared" si="0"/>
        <v>0</v>
      </c>
      <c r="J104" s="8" t="e">
        <f t="shared" si="6"/>
        <v>#DIV/0!</v>
      </c>
    </row>
    <row r="105" spans="1:10" x14ac:dyDescent="0.2">
      <c r="A105" s="13" t="s">
        <v>264</v>
      </c>
      <c r="B105" s="32" t="s">
        <v>299</v>
      </c>
      <c r="C105" s="16">
        <v>821312</v>
      </c>
      <c r="D105" s="29"/>
      <c r="E105" s="156">
        <v>410.72</v>
      </c>
      <c r="F105" s="156">
        <f t="shared" si="7"/>
        <v>410.72</v>
      </c>
      <c r="G105" s="33"/>
      <c r="H105" s="37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7"/>
        <v>0</v>
      </c>
      <c r="G106" s="33"/>
      <c r="H106" s="37"/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7"/>
        <v>0</v>
      </c>
      <c r="G109" s="29">
        <f>SUM(G110:G112)</f>
        <v>0</v>
      </c>
      <c r="H109" s="61">
        <f>SUM(H110:H112)</f>
        <v>0</v>
      </c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7"/>
        <v>0</v>
      </c>
      <c r="G110" s="33"/>
      <c r="H110" s="37"/>
      <c r="I110" s="9" t="e">
        <f t="shared" si="0"/>
        <v>#DIV/0!</v>
      </c>
      <c r="J110" s="8" t="e">
        <f t="shared" si="6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7"/>
        <v>0</v>
      </c>
      <c r="G111" s="33"/>
      <c r="H111" s="37"/>
      <c r="I111" s="9" t="e">
        <f t="shared" si="0"/>
        <v>#DIV/0!</v>
      </c>
      <c r="J111" s="8" t="e">
        <f t="shared" si="6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7"/>
        <v>0</v>
      </c>
      <c r="G113" s="21">
        <f>SUM(G114:G120)</f>
        <v>0</v>
      </c>
      <c r="H113" s="64">
        <f>SUM(H114:H120)</f>
        <v>0</v>
      </c>
      <c r="I113" s="20" t="e">
        <f t="shared" si="0"/>
        <v>#DIV/0!</v>
      </c>
      <c r="J113" s="19" t="e">
        <f t="shared" si="6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7"/>
        <v>0</v>
      </c>
      <c r="G114" s="15"/>
      <c r="H114" s="63"/>
      <c r="I114" s="9" t="e">
        <f t="shared" si="0"/>
        <v>#DIV/0!</v>
      </c>
      <c r="J114" s="8" t="e">
        <f t="shared" si="6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7"/>
        <v>0</v>
      </c>
      <c r="G115" s="15"/>
      <c r="H115" s="63"/>
      <c r="I115" s="9" t="e">
        <f t="shared" si="0"/>
        <v>#DIV/0!</v>
      </c>
      <c r="J115" s="8" t="e">
        <f t="shared" si="6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7"/>
        <v>0</v>
      </c>
      <c r="G116" s="15"/>
      <c r="H116" s="63"/>
      <c r="I116" s="9" t="e">
        <f t="shared" si="0"/>
        <v>#DIV/0!</v>
      </c>
      <c r="J116" s="8" t="e">
        <f t="shared" si="6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7"/>
        <v>0</v>
      </c>
      <c r="G117" s="15"/>
      <c r="H117" s="63"/>
      <c r="I117" s="9" t="e">
        <f t="shared" ref="I117:I125" si="8">SUM(G117/F117)</f>
        <v>#DIV/0!</v>
      </c>
      <c r="J117" s="8" t="e">
        <f t="shared" si="6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7"/>
        <v>0</v>
      </c>
      <c r="G118" s="15"/>
      <c r="H118" s="63"/>
      <c r="I118" s="9" t="e">
        <f t="shared" si="8"/>
        <v>#DIV/0!</v>
      </c>
      <c r="J118" s="8" t="e">
        <f t="shared" si="6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7"/>
        <v>0</v>
      </c>
      <c r="G121" s="21">
        <f>SUM(G122:G124)</f>
        <v>0</v>
      </c>
      <c r="H121" s="64">
        <f>SUM(H122:H124)</f>
        <v>0</v>
      </c>
      <c r="I121" s="20" t="e">
        <f t="shared" si="8"/>
        <v>#DIV/0!</v>
      </c>
      <c r="J121" s="19" t="e">
        <f t="shared" si="6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7"/>
        <v>0</v>
      </c>
      <c r="G122" s="15"/>
      <c r="H122" s="63"/>
      <c r="I122" s="9" t="e">
        <f t="shared" si="8"/>
        <v>#DIV/0!</v>
      </c>
      <c r="J122" s="8" t="e">
        <f t="shared" si="6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7"/>
        <v>0</v>
      </c>
      <c r="G123" s="15"/>
      <c r="H123" s="63"/>
      <c r="I123" s="9" t="e">
        <f t="shared" si="8"/>
        <v>#DIV/0!</v>
      </c>
      <c r="J123" s="8" t="e">
        <f t="shared" si="6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7"/>
        <v>0</v>
      </c>
      <c r="G124" s="15"/>
      <c r="H124" s="63"/>
      <c r="I124" s="9" t="e">
        <f t="shared" si="8"/>
        <v>#DIV/0!</v>
      </c>
      <c r="J124" s="8" t="e">
        <f t="shared" si="6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7"/>
        <v>0</v>
      </c>
      <c r="G125" s="10"/>
      <c r="H125" s="196"/>
      <c r="I125" s="20" t="e">
        <f t="shared" si="8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176168.08</v>
      </c>
      <c r="F126" s="36">
        <f>SUM(F17+F125)</f>
        <v>176168.08</v>
      </c>
      <c r="G126" s="36">
        <f>SUM(G17+G125)</f>
        <v>131843.31</v>
      </c>
      <c r="H126" s="57">
        <f>SUM(H17+H125)</f>
        <v>0</v>
      </c>
      <c r="I126" s="20">
        <f>SUM(G126/F126)</f>
        <v>0.74839499868534642</v>
      </c>
      <c r="J126" s="19" t="e">
        <f>SUM(G126/H126)</f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6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view="pageBreakPreview" zoomScaleNormal="100" zoomScaleSheetLayoutView="100" workbookViewId="0">
      <selection activeCell="K84" sqref="K8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30.75" customHeight="1" x14ac:dyDescent="0.25">
      <c r="A3" s="119"/>
      <c r="B3" s="112" t="s">
        <v>493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459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SUM(D18+D96+D113)</f>
        <v>0</v>
      </c>
      <c r="E17" s="36">
        <f>SUM(E18+E96+E113)</f>
        <v>19273848.359999999</v>
      </c>
      <c r="F17" s="36">
        <f>SUM(D17:E17)</f>
        <v>19273848.359999999</v>
      </c>
      <c r="G17" s="57">
        <f>SUM(G18+G96+G113)</f>
        <v>1843852.13</v>
      </c>
      <c r="H17" s="57">
        <f>SUM(H18+H96+H113)</f>
        <v>7685097.1600000001</v>
      </c>
      <c r="I17" s="20">
        <f t="shared" ref="I17:I117" si="0">SUM(G17/F17)</f>
        <v>9.566600792743811E-2</v>
      </c>
      <c r="J17" s="19">
        <f t="shared" ref="J17:J95" si="1">SUM(G17/H17)</f>
        <v>0.23992567583882046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SUM(D19+D24+D83+D92)</f>
        <v>0</v>
      </c>
      <c r="E18" s="36">
        <f>SUM(E19+E24+E83+E92)</f>
        <v>19273848.359999999</v>
      </c>
      <c r="F18" s="36">
        <f>SUM(D18:E18)</f>
        <v>19273848.359999999</v>
      </c>
      <c r="G18" s="57">
        <f>SUM(G19+G24+G83+G92)</f>
        <v>1843852.13</v>
      </c>
      <c r="H18" s="39">
        <f>SUM(H19+H24+H83+H92)</f>
        <v>7685097.1600000001</v>
      </c>
      <c r="I18" s="20">
        <f>SUM(G18/F18)</f>
        <v>9.566600792743811E-2</v>
      </c>
      <c r="J18" s="19">
        <f t="shared" si="1"/>
        <v>0.23992567583882046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58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7"/>
      <c r="H21" s="158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59"/>
      <c r="H23" s="26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SUM(D25+D35+D41+D46+D52+D55+D58+D62+D66)</f>
        <v>0</v>
      </c>
      <c r="E24" s="66">
        <f t="shared" ref="E24:F24" si="3">SUM(E25+E35+E41+E46+E52+E55+E58+E62+E66)</f>
        <v>19209305.960000001</v>
      </c>
      <c r="F24" s="66">
        <f t="shared" si="3"/>
        <v>19209305.960000001</v>
      </c>
      <c r="G24" s="60">
        <f>SUM(G25+G35+G41+G46+G52+G55+G58+G62+G66)</f>
        <v>1779309.73</v>
      </c>
      <c r="H24" s="60">
        <f>SUM(H25+H35+H41+H46+H52+H55+H58+H62+H66)</f>
        <v>7685097.1600000001</v>
      </c>
      <c r="I24" s="9">
        <f t="shared" si="0"/>
        <v>9.2627486578906043E-2</v>
      </c>
      <c r="J24" s="8">
        <f t="shared" si="1"/>
        <v>0.23152729145196649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59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59"/>
      <c r="H26" s="26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59"/>
      <c r="H27" s="26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59"/>
      <c r="H28" s="26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59"/>
      <c r="H29" s="26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59"/>
      <c r="H30" s="26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59"/>
      <c r="H31" s="26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59"/>
      <c r="H32" s="26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59"/>
      <c r="H33" s="26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59"/>
      <c r="H34" s="26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58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59"/>
      <c r="H36" s="154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59"/>
      <c r="H37" s="154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59"/>
      <c r="H38" s="154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59"/>
      <c r="H39" s="154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59"/>
      <c r="H40" s="154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59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59"/>
      <c r="H42" s="26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59"/>
      <c r="H43" s="91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59"/>
      <c r="H44" s="91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59"/>
      <c r="H45" s="91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SUM(D47:D51)</f>
        <v>0</v>
      </c>
      <c r="E46" s="33">
        <f>SUM(E47:E51)</f>
        <v>16409912.34</v>
      </c>
      <c r="F46" s="33">
        <f>SUM(F47:F51)</f>
        <v>16409912.34</v>
      </c>
      <c r="G46" s="33">
        <f>SUM(G47:G51)</f>
        <v>0</v>
      </c>
      <c r="H46" s="58">
        <f>SUM(H47:H51)</f>
        <v>6490822.7999999998</v>
      </c>
      <c r="I46" s="9">
        <f t="shared" si="0"/>
        <v>0</v>
      </c>
      <c r="J46" s="8">
        <f t="shared" si="1"/>
        <v>0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/>
      <c r="G47" s="59"/>
      <c r="H47" s="26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/>
      <c r="G48" s="59"/>
      <c r="H48" s="26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>
        <v>16409912.34</v>
      </c>
      <c r="F49" s="33">
        <f t="shared" ref="F49:F53" si="4">SUM(D49:E49)</f>
        <v>16409912.34</v>
      </c>
      <c r="G49" s="59"/>
      <c r="H49" s="26"/>
      <c r="I49" s="9">
        <f t="shared" si="0"/>
        <v>0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4"/>
        <v>0</v>
      </c>
      <c r="G50" s="59"/>
      <c r="H50" s="26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7" t="s">
        <v>274</v>
      </c>
      <c r="B51" s="92" t="s">
        <v>471</v>
      </c>
      <c r="C51" s="16">
        <v>613421</v>
      </c>
      <c r="D51" s="33"/>
      <c r="E51" s="222"/>
      <c r="F51" s="222">
        <f t="shared" si="4"/>
        <v>0</v>
      </c>
      <c r="G51" s="59"/>
      <c r="H51" s="59">
        <v>6490822.7999999998</v>
      </c>
      <c r="I51" s="9"/>
      <c r="J51" s="8"/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4"/>
        <v>0</v>
      </c>
      <c r="G52" s="58">
        <f>SUM(G53:G54)</f>
        <v>0</v>
      </c>
      <c r="H52" s="58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4"/>
        <v>0</v>
      </c>
      <c r="G53" s="59"/>
      <c r="H53" s="26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59"/>
      <c r="H54" s="26"/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7">
        <f>SUM(G56:G57)</f>
        <v>0</v>
      </c>
      <c r="H55" s="37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5" customHeight="1" x14ac:dyDescent="0.2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9"/>
      <c r="H56" s="26"/>
      <c r="I56" s="9" t="e">
        <f t="shared" si="0"/>
        <v>#DIV/0!</v>
      </c>
      <c r="J56" s="8" t="e">
        <f t="shared" si="1"/>
        <v>#DIV/0!</v>
      </c>
    </row>
    <row r="57" spans="1:10" ht="25.5" customHeight="1" x14ac:dyDescent="0.2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7"/>
      <c r="H57" s="26"/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5">SUM(D58:E58)</f>
        <v>0</v>
      </c>
      <c r="G58" s="37">
        <f>SUM(G59:G61)</f>
        <v>0</v>
      </c>
      <c r="H58" s="37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5"/>
        <v>0</v>
      </c>
      <c r="G59" s="159"/>
      <c r="H59" s="26"/>
      <c r="I59" s="9" t="e">
        <f t="shared" si="0"/>
        <v>#DIV/0!</v>
      </c>
      <c r="J59" s="8" t="e">
        <f t="shared" si="1"/>
        <v>#DIV/0!</v>
      </c>
    </row>
    <row r="60" spans="1:10" ht="15" customHeight="1" x14ac:dyDescent="0.2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5"/>
        <v>0</v>
      </c>
      <c r="G60" s="37"/>
      <c r="H60" s="26"/>
      <c r="I60" s="9" t="e">
        <f t="shared" si="0"/>
        <v>#DIV/0!</v>
      </c>
      <c r="J60" s="8" t="e">
        <f t="shared" si="1"/>
        <v>#DIV/0!</v>
      </c>
    </row>
    <row r="61" spans="1:10" ht="25.5" customHeight="1" x14ac:dyDescent="0.2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5"/>
        <v>0</v>
      </c>
      <c r="G61" s="37"/>
      <c r="H61" s="26"/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5"/>
        <v>0</v>
      </c>
      <c r="G62" s="58">
        <f>SUM(G63:G65)</f>
        <v>0</v>
      </c>
      <c r="H62" s="65">
        <f>SUM(H63:H65)</f>
        <v>0</v>
      </c>
      <c r="I62" s="9" t="e">
        <f t="shared" si="0"/>
        <v>#DIV/0!</v>
      </c>
      <c r="J62" s="8" t="e">
        <f t="shared" si="1"/>
        <v>#DIV/0!</v>
      </c>
    </row>
    <row r="63" spans="1:10" ht="15" customHeight="1" x14ac:dyDescent="0.2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5"/>
        <v>0</v>
      </c>
      <c r="G63" s="159"/>
      <c r="H63" s="154"/>
      <c r="I63" s="9" t="e">
        <f t="shared" si="0"/>
        <v>#DIV/0!</v>
      </c>
      <c r="J63" s="8" t="e">
        <f t="shared" si="1"/>
        <v>#DIV/0!</v>
      </c>
    </row>
    <row r="64" spans="1:10" ht="25.5" customHeight="1" x14ac:dyDescent="0.2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5"/>
        <v>0</v>
      </c>
      <c r="G64" s="37"/>
      <c r="H64" s="26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5"/>
        <v>0</v>
      </c>
      <c r="G65" s="37"/>
      <c r="H65" s="26"/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2799393.62</v>
      </c>
      <c r="F66" s="29">
        <f t="shared" si="5"/>
        <v>2799393.62</v>
      </c>
      <c r="G66" s="37">
        <f>SUM(G67:G82)</f>
        <v>1779309.73</v>
      </c>
      <c r="H66" s="37">
        <f>SUM(H67:H82)</f>
        <v>1194274.3600000001</v>
      </c>
      <c r="I66" s="9">
        <f t="shared" si="0"/>
        <v>0.63560541014593008</v>
      </c>
      <c r="J66" s="8">
        <f t="shared" si="1"/>
        <v>1.489866809164353</v>
      </c>
    </row>
    <row r="67" spans="1:10" ht="15" customHeight="1" x14ac:dyDescent="0.2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5"/>
        <v>0</v>
      </c>
      <c r="G67" s="159"/>
      <c r="H67" s="26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5"/>
        <v>0</v>
      </c>
      <c r="G68" s="37"/>
      <c r="H68" s="26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5"/>
        <v>0</v>
      </c>
      <c r="G69" s="37"/>
      <c r="H69" s="26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5"/>
        <v>0</v>
      </c>
      <c r="G70" s="37"/>
      <c r="H70" s="26"/>
      <c r="I70" s="9" t="e">
        <f t="shared" si="0"/>
        <v>#DIV/0!</v>
      </c>
      <c r="J70" s="8" t="e">
        <f t="shared" si="1"/>
        <v>#DIV/0!</v>
      </c>
    </row>
    <row r="71" spans="1:10" ht="15" customHeight="1" x14ac:dyDescent="0.2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5"/>
        <v>0</v>
      </c>
      <c r="G71" s="37"/>
      <c r="H71" s="26"/>
      <c r="I71" s="9" t="e">
        <f t="shared" si="0"/>
        <v>#DIV/0!</v>
      </c>
      <c r="J71" s="8" t="e">
        <f t="shared" si="1"/>
        <v>#DIV/0!</v>
      </c>
    </row>
    <row r="72" spans="1:10" ht="18.75" customHeight="1" x14ac:dyDescent="0.2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5"/>
        <v>0</v>
      </c>
      <c r="G72" s="37"/>
      <c r="H72" s="26"/>
      <c r="I72" s="9" t="e">
        <f t="shared" si="0"/>
        <v>#DIV/0!</v>
      </c>
      <c r="J72" s="8" t="e">
        <f t="shared" si="1"/>
        <v>#DIV/0!</v>
      </c>
    </row>
    <row r="73" spans="1:10" ht="11.25" customHeight="1" x14ac:dyDescent="0.2">
      <c r="A73" s="13" t="s">
        <v>249</v>
      </c>
      <c r="B73" s="32" t="s">
        <v>169</v>
      </c>
      <c r="C73" s="16">
        <v>613939</v>
      </c>
      <c r="D73" s="29"/>
      <c r="E73" s="156">
        <v>2799393.62</v>
      </c>
      <c r="F73" s="156">
        <f t="shared" si="5"/>
        <v>2799393.62</v>
      </c>
      <c r="G73" s="159">
        <v>1779309.73</v>
      </c>
      <c r="H73" s="159">
        <v>1194274.3600000001</v>
      </c>
      <c r="I73" s="9">
        <f t="shared" si="0"/>
        <v>0.63560541014593008</v>
      </c>
      <c r="J73" s="8">
        <f t="shared" si="1"/>
        <v>1.489866809164353</v>
      </c>
    </row>
    <row r="74" spans="1:10" x14ac:dyDescent="0.2">
      <c r="A74" s="13" t="s">
        <v>250</v>
      </c>
      <c r="B74" s="32" t="s">
        <v>170</v>
      </c>
      <c r="C74" s="16">
        <v>613955</v>
      </c>
      <c r="D74" s="29"/>
      <c r="E74" s="29"/>
      <c r="F74" s="156">
        <f t="shared" si="5"/>
        <v>0</v>
      </c>
      <c r="G74" s="37"/>
      <c r="H74" s="26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5"/>
        <v>0</v>
      </c>
      <c r="G75" s="37"/>
      <c r="H75" s="26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5"/>
        <v>0</v>
      </c>
      <c r="G76" s="37"/>
      <c r="H76" s="26"/>
      <c r="I76" s="9" t="e">
        <f t="shared" si="0"/>
        <v>#DIV/0!</v>
      </c>
      <c r="J76" s="8" t="e">
        <f t="shared" si="1"/>
        <v>#DIV/0!</v>
      </c>
    </row>
    <row r="77" spans="1:10" ht="8.25" customHeight="1" x14ac:dyDescent="0.2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5"/>
        <v>0</v>
      </c>
      <c r="G77" s="37"/>
      <c r="H77" s="26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254</v>
      </c>
      <c r="B78" s="32" t="s">
        <v>174</v>
      </c>
      <c r="C78" s="16">
        <v>613971</v>
      </c>
      <c r="D78" s="29"/>
      <c r="E78" s="29"/>
      <c r="F78" s="156">
        <f t="shared" si="5"/>
        <v>0</v>
      </c>
      <c r="G78" s="37"/>
      <c r="H78" s="26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5"/>
        <v>0</v>
      </c>
      <c r="G79" s="37"/>
      <c r="H79" s="26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5"/>
        <v>0</v>
      </c>
      <c r="G80" s="37"/>
      <c r="H80" s="26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5"/>
        <v>0</v>
      </c>
      <c r="G81" s="37"/>
      <c r="H81" s="26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258</v>
      </c>
      <c r="B82" s="32" t="s">
        <v>178</v>
      </c>
      <c r="C82" s="16"/>
      <c r="D82" s="29"/>
      <c r="E82" s="29"/>
      <c r="F82" s="156">
        <f t="shared" si="5"/>
        <v>0</v>
      </c>
      <c r="G82" s="37"/>
      <c r="H82" s="26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SUM(D84:D88)</f>
        <v>0</v>
      </c>
      <c r="E83" s="29">
        <f>SUM(E84:E88)</f>
        <v>64542.399999999994</v>
      </c>
      <c r="F83" s="29">
        <f>SUM(F84:F88)</f>
        <v>64542.399999999994</v>
      </c>
      <c r="G83" s="58">
        <f>SUM(G84:G95)</f>
        <v>64542.399999999994</v>
      </c>
      <c r="H83" s="38">
        <f>SUM(H84:H95)</f>
        <v>0</v>
      </c>
      <c r="I83" s="9">
        <f t="shared" si="0"/>
        <v>1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5" si="6">SUM(D84:E84)</f>
        <v>0</v>
      </c>
      <c r="G84" s="159"/>
      <c r="H84" s="26"/>
      <c r="I84" s="9" t="e">
        <f t="shared" si="0"/>
        <v>#DIV/0!</v>
      </c>
      <c r="J84" s="8" t="e">
        <f t="shared" si="1"/>
        <v>#DIV/0!</v>
      </c>
    </row>
    <row r="85" spans="1:10" x14ac:dyDescent="0.2">
      <c r="A85" s="184" t="s">
        <v>475</v>
      </c>
      <c r="B85" s="25" t="s">
        <v>472</v>
      </c>
      <c r="C85" s="16">
        <v>614112</v>
      </c>
      <c r="D85" s="156"/>
      <c r="E85" s="159">
        <v>39015.879999999997</v>
      </c>
      <c r="F85" s="156">
        <f t="shared" si="6"/>
        <v>39015.879999999997</v>
      </c>
      <c r="G85" s="159">
        <v>39015.879999999997</v>
      </c>
      <c r="H85" s="26"/>
      <c r="I85" s="9"/>
      <c r="J85" s="8"/>
    </row>
    <row r="86" spans="1:10" x14ac:dyDescent="0.2">
      <c r="A86" s="151" t="s">
        <v>476</v>
      </c>
      <c r="B86" s="25" t="s">
        <v>506</v>
      </c>
      <c r="C86" s="16">
        <v>614113</v>
      </c>
      <c r="D86" s="156"/>
      <c r="E86" s="159">
        <v>23912.959999999999</v>
      </c>
      <c r="F86" s="156">
        <f t="shared" si="6"/>
        <v>23912.959999999999</v>
      </c>
      <c r="G86" s="159">
        <v>23912.959999999999</v>
      </c>
      <c r="H86" s="26"/>
      <c r="I86" s="9"/>
      <c r="J86" s="8"/>
    </row>
    <row r="87" spans="1:10" x14ac:dyDescent="0.2">
      <c r="A87" s="151" t="s">
        <v>477</v>
      </c>
      <c r="B87" s="25" t="s">
        <v>510</v>
      </c>
      <c r="C87" s="16">
        <v>614118</v>
      </c>
      <c r="D87" s="156"/>
      <c r="E87" s="159">
        <v>1613.56</v>
      </c>
      <c r="F87" s="156">
        <f t="shared" si="6"/>
        <v>1613.56</v>
      </c>
      <c r="G87" s="159">
        <v>1613.56</v>
      </c>
      <c r="H87" s="26"/>
      <c r="I87" s="9"/>
      <c r="J87" s="8"/>
    </row>
    <row r="88" spans="1:10" x14ac:dyDescent="0.2">
      <c r="A88" s="149">
        <v>18</v>
      </c>
      <c r="B88" s="25" t="s">
        <v>33</v>
      </c>
      <c r="C88" s="16">
        <v>614200</v>
      </c>
      <c r="D88" s="29"/>
      <c r="E88" s="29"/>
      <c r="F88" s="29">
        <f t="shared" si="6"/>
        <v>0</v>
      </c>
      <c r="G88" s="37"/>
      <c r="H88" s="26"/>
      <c r="I88" s="9" t="e">
        <f t="shared" si="0"/>
        <v>#DIV/0!</v>
      </c>
      <c r="J88" s="8" t="e">
        <f t="shared" si="1"/>
        <v>#DIV/0!</v>
      </c>
    </row>
    <row r="89" spans="1:10" x14ac:dyDescent="0.2">
      <c r="A89" s="151">
        <v>19</v>
      </c>
      <c r="B89" s="155" t="s">
        <v>34</v>
      </c>
      <c r="C89" s="67">
        <v>614300</v>
      </c>
      <c r="D89" s="29">
        <f>SUM(D90:D90)</f>
        <v>0</v>
      </c>
      <c r="E89" s="29">
        <f>SUM(E90:E90)</f>
        <v>0</v>
      </c>
      <c r="F89" s="29">
        <f t="shared" si="6"/>
        <v>0</v>
      </c>
      <c r="G89" s="37"/>
      <c r="H89" s="26"/>
      <c r="I89" s="9" t="e">
        <f t="shared" si="0"/>
        <v>#DIV/0!</v>
      </c>
      <c r="J89" s="8" t="e">
        <f t="shared" si="1"/>
        <v>#DIV/0!</v>
      </c>
    </row>
    <row r="90" spans="1:10" x14ac:dyDescent="0.2">
      <c r="A90" s="13"/>
      <c r="B90" s="25"/>
      <c r="C90" s="16"/>
      <c r="D90" s="29">
        <v>0</v>
      </c>
      <c r="E90" s="29">
        <f>SUM(D90)</f>
        <v>0</v>
      </c>
      <c r="F90" s="29">
        <f>SUM(E90)</f>
        <v>0</v>
      </c>
      <c r="G90" s="37"/>
      <c r="H90" s="26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20</v>
      </c>
      <c r="B91" s="148" t="s">
        <v>71</v>
      </c>
      <c r="C91" s="149">
        <v>614400</v>
      </c>
      <c r="D91" s="29"/>
      <c r="E91" s="29"/>
      <c r="F91" s="29">
        <f t="shared" si="6"/>
        <v>0</v>
      </c>
      <c r="G91" s="37"/>
      <c r="H91" s="26"/>
      <c r="I91" s="9" t="e">
        <f t="shared" si="0"/>
        <v>#DIV/0!</v>
      </c>
      <c r="J91" s="8" t="e">
        <f t="shared" si="1"/>
        <v>#DIV/0!</v>
      </c>
    </row>
    <row r="92" spans="1:10" ht="24" x14ac:dyDescent="0.2">
      <c r="A92" s="151">
        <v>21</v>
      </c>
      <c r="B92" s="101" t="s">
        <v>70</v>
      </c>
      <c r="C92" s="16">
        <v>614500</v>
      </c>
      <c r="D92" s="29"/>
      <c r="E92" s="29"/>
      <c r="F92" s="29">
        <f t="shared" si="6"/>
        <v>0</v>
      </c>
      <c r="G92" s="37"/>
      <c r="H92" s="26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22</v>
      </c>
      <c r="B93" s="32" t="s">
        <v>69</v>
      </c>
      <c r="C93" s="16">
        <v>614600</v>
      </c>
      <c r="D93" s="29"/>
      <c r="E93" s="29"/>
      <c r="F93" s="29">
        <f t="shared" si="6"/>
        <v>0</v>
      </c>
      <c r="G93" s="37"/>
      <c r="H93" s="26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23</v>
      </c>
      <c r="B94" s="25" t="s">
        <v>68</v>
      </c>
      <c r="C94" s="16">
        <v>614700</v>
      </c>
      <c r="D94" s="29"/>
      <c r="E94" s="29"/>
      <c r="F94" s="29">
        <f t="shared" si="6"/>
        <v>0</v>
      </c>
      <c r="G94" s="37"/>
      <c r="H94" s="26"/>
      <c r="I94" s="9" t="e">
        <f t="shared" si="0"/>
        <v>#DIV/0!</v>
      </c>
      <c r="J94" s="8" t="e">
        <f t="shared" si="1"/>
        <v>#DIV/0!</v>
      </c>
    </row>
    <row r="95" spans="1:10" x14ac:dyDescent="0.2">
      <c r="A95" s="149">
        <v>24</v>
      </c>
      <c r="B95" s="93" t="s">
        <v>67</v>
      </c>
      <c r="C95" s="94">
        <v>614800</v>
      </c>
      <c r="D95" s="29"/>
      <c r="E95" s="29"/>
      <c r="F95" s="29">
        <f t="shared" si="6"/>
        <v>0</v>
      </c>
      <c r="G95" s="37"/>
      <c r="H95" s="26"/>
      <c r="I95" s="9" t="e">
        <f t="shared" si="0"/>
        <v>#DIV/0!</v>
      </c>
      <c r="J95" s="8" t="e">
        <f t="shared" si="1"/>
        <v>#DIV/0!</v>
      </c>
    </row>
    <row r="96" spans="1:10" x14ac:dyDescent="0.2">
      <c r="A96" s="151">
        <v>25</v>
      </c>
      <c r="B96" s="93" t="s">
        <v>27</v>
      </c>
      <c r="C96" s="94">
        <v>614900</v>
      </c>
      <c r="D96" s="29"/>
      <c r="E96" s="29"/>
      <c r="F96" s="29"/>
      <c r="G96" s="33"/>
      <c r="H96" s="91"/>
      <c r="I96" s="9" t="e">
        <f t="shared" si="0"/>
        <v>#DIV/0!</v>
      </c>
      <c r="J96" s="8" t="e">
        <f t="shared" ref="J96:J125" si="7">SUM(G96/H96)</f>
        <v>#DIV/0!</v>
      </c>
    </row>
    <row r="97" spans="1:10" x14ac:dyDescent="0.2">
      <c r="A97" s="17">
        <v>26</v>
      </c>
      <c r="B97" s="95" t="s">
        <v>5</v>
      </c>
      <c r="C97" s="96">
        <v>616000</v>
      </c>
      <c r="D97" s="29">
        <f>SUM(D98:D100)</f>
        <v>0</v>
      </c>
      <c r="E97" s="29">
        <f>SUM(E98:E100)</f>
        <v>0</v>
      </c>
      <c r="F97" s="29">
        <f t="shared" ref="F97:F126" si="8">SUM(D97:E97)</f>
        <v>0</v>
      </c>
      <c r="G97" s="29">
        <f>SUM(G98:G100)</f>
        <v>0</v>
      </c>
      <c r="H97" s="27">
        <f>SUM(H98:H100)</f>
        <v>0</v>
      </c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27</v>
      </c>
      <c r="B98" s="32" t="s">
        <v>66</v>
      </c>
      <c r="C98" s="16">
        <v>616100</v>
      </c>
      <c r="D98" s="29"/>
      <c r="E98" s="29"/>
      <c r="F98" s="29">
        <f t="shared" si="8"/>
        <v>0</v>
      </c>
      <c r="G98" s="37"/>
      <c r="H98" s="26"/>
      <c r="I98" s="9" t="e">
        <f t="shared" si="0"/>
        <v>#DIV/0!</v>
      </c>
      <c r="J98" s="8" t="e">
        <f t="shared" si="7"/>
        <v>#DIV/0!</v>
      </c>
    </row>
    <row r="99" spans="1:10" x14ac:dyDescent="0.2">
      <c r="A99" s="17">
        <v>28</v>
      </c>
      <c r="B99" s="32" t="s">
        <v>65</v>
      </c>
      <c r="C99" s="16">
        <v>616200</v>
      </c>
      <c r="D99" s="29"/>
      <c r="E99" s="29"/>
      <c r="F99" s="29">
        <f t="shared" si="8"/>
        <v>0</v>
      </c>
      <c r="G99" s="37"/>
      <c r="H99" s="26"/>
      <c r="I99" s="9" t="e">
        <f t="shared" si="0"/>
        <v>#DIV/0!</v>
      </c>
      <c r="J99" s="8" t="e">
        <f t="shared" si="7"/>
        <v>#DIV/0!</v>
      </c>
    </row>
    <row r="100" spans="1:10" x14ac:dyDescent="0.2">
      <c r="A100" s="13">
        <v>29</v>
      </c>
      <c r="B100" s="32" t="s">
        <v>64</v>
      </c>
      <c r="C100" s="16">
        <v>616300</v>
      </c>
      <c r="D100" s="29"/>
      <c r="E100" s="29"/>
      <c r="F100" s="29">
        <f t="shared" si="8"/>
        <v>0</v>
      </c>
      <c r="G100" s="37"/>
      <c r="H100" s="26"/>
      <c r="I100" s="9" t="e">
        <f t="shared" si="0"/>
        <v>#DIV/0!</v>
      </c>
      <c r="J100" s="8" t="e">
        <f t="shared" si="7"/>
        <v>#DIV/0!</v>
      </c>
    </row>
    <row r="101" spans="1:10" x14ac:dyDescent="0.2">
      <c r="A101" s="13">
        <v>30</v>
      </c>
      <c r="B101" s="12" t="s">
        <v>6</v>
      </c>
      <c r="C101" s="22"/>
      <c r="D101" s="36">
        <f>SUM(D102+D110)</f>
        <v>0</v>
      </c>
      <c r="E101" s="36">
        <f>SUM(E102+E110)</f>
        <v>0</v>
      </c>
      <c r="F101" s="36">
        <f t="shared" si="8"/>
        <v>0</v>
      </c>
      <c r="G101" s="35">
        <f>SUM(G102+G110)</f>
        <v>0</v>
      </c>
      <c r="H101" s="35">
        <f>SUM(H102+H110)</f>
        <v>0</v>
      </c>
      <c r="I101" s="20" t="e">
        <f t="shared" si="0"/>
        <v>#DIV/0!</v>
      </c>
      <c r="J101" s="19" t="e">
        <f t="shared" si="7"/>
        <v>#DIV/0!</v>
      </c>
    </row>
    <row r="102" spans="1:10" ht="24" x14ac:dyDescent="0.2">
      <c r="A102" s="17">
        <v>31</v>
      </c>
      <c r="B102" s="31" t="s">
        <v>7</v>
      </c>
      <c r="C102" s="30">
        <v>821000</v>
      </c>
      <c r="D102" s="29">
        <f>SUM(D103:D109)</f>
        <v>0</v>
      </c>
      <c r="E102" s="29">
        <f>SUM(E103:E109)</f>
        <v>0</v>
      </c>
      <c r="F102" s="29">
        <f t="shared" si="8"/>
        <v>0</v>
      </c>
      <c r="G102" s="61">
        <f>SUM(G103:G109)</f>
        <v>0</v>
      </c>
      <c r="H102" s="29">
        <f>SUM(H103:H109)</f>
        <v>0</v>
      </c>
      <c r="I102" s="9" t="e">
        <f t="shared" si="0"/>
        <v>#DIV/0!</v>
      </c>
      <c r="J102" s="8" t="e">
        <f t="shared" si="7"/>
        <v>#DIV/0!</v>
      </c>
    </row>
    <row r="103" spans="1:10" ht="24" x14ac:dyDescent="0.2">
      <c r="A103" s="13">
        <v>32</v>
      </c>
      <c r="B103" s="34" t="s">
        <v>63</v>
      </c>
      <c r="C103" s="16">
        <v>821100</v>
      </c>
      <c r="D103" s="29"/>
      <c r="E103" s="29"/>
      <c r="F103" s="29">
        <f t="shared" si="8"/>
        <v>0</v>
      </c>
      <c r="G103" s="62"/>
      <c r="H103" s="14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7">
        <v>33</v>
      </c>
      <c r="B104" s="32" t="s">
        <v>62</v>
      </c>
      <c r="C104" s="16">
        <v>821200</v>
      </c>
      <c r="D104" s="29"/>
      <c r="E104" s="29"/>
      <c r="F104" s="29">
        <f t="shared" si="8"/>
        <v>0</v>
      </c>
      <c r="G104" s="37"/>
      <c r="H104" s="26"/>
      <c r="I104" s="9" t="e">
        <f t="shared" si="0"/>
        <v>#DIV/0!</v>
      </c>
      <c r="J104" s="8" t="e">
        <f t="shared" si="7"/>
        <v>#DIV/0!</v>
      </c>
    </row>
    <row r="105" spans="1:10" x14ac:dyDescent="0.2">
      <c r="A105" s="151">
        <v>34</v>
      </c>
      <c r="B105" s="148" t="s">
        <v>61</v>
      </c>
      <c r="C105" s="149">
        <v>821300</v>
      </c>
      <c r="D105" s="29">
        <f>SUM(D106:D106)</f>
        <v>0</v>
      </c>
      <c r="E105" s="29">
        <f>SUM(E106:E106)</f>
        <v>0</v>
      </c>
      <c r="F105" s="29">
        <f t="shared" si="8"/>
        <v>0</v>
      </c>
      <c r="G105" s="37"/>
      <c r="H105" s="26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/>
      <c r="B106" s="32"/>
      <c r="C106" s="16"/>
      <c r="D106" s="29"/>
      <c r="E106" s="29"/>
      <c r="F106" s="156">
        <f t="shared" si="8"/>
        <v>0</v>
      </c>
      <c r="G106" s="37"/>
      <c r="H106" s="26"/>
      <c r="I106" s="9"/>
      <c r="J106" s="8"/>
    </row>
    <row r="107" spans="1:10" x14ac:dyDescent="0.2">
      <c r="A107" s="17">
        <v>35</v>
      </c>
      <c r="B107" s="32" t="s">
        <v>60</v>
      </c>
      <c r="C107" s="16">
        <v>821400</v>
      </c>
      <c r="D107" s="29"/>
      <c r="E107" s="29"/>
      <c r="F107" s="29">
        <f t="shared" si="8"/>
        <v>0</v>
      </c>
      <c r="G107" s="37"/>
      <c r="H107" s="26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36</v>
      </c>
      <c r="B108" s="32" t="s">
        <v>59</v>
      </c>
      <c r="C108" s="16">
        <v>821500</v>
      </c>
      <c r="D108" s="29"/>
      <c r="E108" s="29"/>
      <c r="F108" s="29">
        <f t="shared" si="8"/>
        <v>0</v>
      </c>
      <c r="G108" s="37"/>
      <c r="H108" s="26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37</v>
      </c>
      <c r="B109" s="32" t="s">
        <v>58</v>
      </c>
      <c r="C109" s="16">
        <v>821600</v>
      </c>
      <c r="D109" s="29"/>
      <c r="E109" s="29"/>
      <c r="F109" s="29">
        <f t="shared" si="8"/>
        <v>0</v>
      </c>
      <c r="G109" s="37"/>
      <c r="H109" s="26"/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3">
        <v>38</v>
      </c>
      <c r="B110" s="31" t="s">
        <v>8</v>
      </c>
      <c r="C110" s="30">
        <v>615000</v>
      </c>
      <c r="D110" s="29">
        <f>SUM(D111:D113)</f>
        <v>0</v>
      </c>
      <c r="E110" s="29">
        <f>SUM(E111:E113)</f>
        <v>0</v>
      </c>
      <c r="F110" s="29">
        <f t="shared" si="8"/>
        <v>0</v>
      </c>
      <c r="G110" s="61">
        <f>SUM(G111:G113)</f>
        <v>0</v>
      </c>
      <c r="H110" s="29">
        <f>SUM(H111:H113)</f>
        <v>0</v>
      </c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39</v>
      </c>
      <c r="B111" s="25" t="s">
        <v>57</v>
      </c>
      <c r="C111" s="28">
        <v>615100</v>
      </c>
      <c r="D111" s="29"/>
      <c r="E111" s="29"/>
      <c r="F111" s="29">
        <f t="shared" si="8"/>
        <v>0</v>
      </c>
      <c r="G111" s="37"/>
      <c r="H111" s="26"/>
      <c r="I111" s="9" t="e">
        <f t="shared" si="0"/>
        <v>#DIV/0!</v>
      </c>
      <c r="J111" s="8" t="e">
        <f t="shared" si="7"/>
        <v>#DIV/0!</v>
      </c>
    </row>
    <row r="112" spans="1:10" ht="24" x14ac:dyDescent="0.2">
      <c r="A112" s="13">
        <v>40</v>
      </c>
      <c r="B112" s="23" t="s">
        <v>35</v>
      </c>
      <c r="C112" s="16">
        <v>615200</v>
      </c>
      <c r="D112" s="29"/>
      <c r="E112" s="29"/>
      <c r="F112" s="29">
        <f t="shared" si="8"/>
        <v>0</v>
      </c>
      <c r="G112" s="37"/>
      <c r="H112" s="26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7">
        <v>41</v>
      </c>
      <c r="B113" s="25" t="s">
        <v>56</v>
      </c>
      <c r="C113" s="16">
        <v>615300</v>
      </c>
      <c r="D113" s="15"/>
      <c r="E113" s="15"/>
      <c r="F113" s="15">
        <f t="shared" si="8"/>
        <v>0</v>
      </c>
      <c r="G113" s="63"/>
      <c r="H113" s="14"/>
      <c r="I113" s="9" t="e">
        <f t="shared" si="0"/>
        <v>#DIV/0!</v>
      </c>
      <c r="J113" s="8" t="e">
        <f t="shared" si="7"/>
        <v>#DIV/0!</v>
      </c>
    </row>
    <row r="114" spans="1:10" x14ac:dyDescent="0.2">
      <c r="A114" s="13">
        <v>42</v>
      </c>
      <c r="B114" s="24" t="s">
        <v>9</v>
      </c>
      <c r="C114" s="22">
        <v>822000</v>
      </c>
      <c r="D114" s="21">
        <f>SUM(D115:D121)</f>
        <v>0</v>
      </c>
      <c r="E114" s="21">
        <f>SUM(E115:E121)</f>
        <v>0</v>
      </c>
      <c r="F114" s="21">
        <f t="shared" si="8"/>
        <v>0</v>
      </c>
      <c r="G114" s="64">
        <f>SUM(G115:G121)</f>
        <v>0</v>
      </c>
      <c r="H114" s="21">
        <f>SUM(H115:H121)</f>
        <v>0</v>
      </c>
      <c r="I114" s="20" t="e">
        <f t="shared" si="0"/>
        <v>#DIV/0!</v>
      </c>
      <c r="J114" s="19" t="e">
        <f t="shared" si="7"/>
        <v>#DIV/0!</v>
      </c>
    </row>
    <row r="115" spans="1:10" x14ac:dyDescent="0.2">
      <c r="A115" s="17">
        <v>43</v>
      </c>
      <c r="B115" s="97" t="s">
        <v>55</v>
      </c>
      <c r="C115" s="94">
        <v>822100</v>
      </c>
      <c r="D115" s="15"/>
      <c r="E115" s="15"/>
      <c r="F115" s="15">
        <f t="shared" si="8"/>
        <v>0</v>
      </c>
      <c r="G115" s="63"/>
      <c r="H115" s="14"/>
      <c r="I115" s="9" t="e">
        <f t="shared" si="0"/>
        <v>#DIV/0!</v>
      </c>
      <c r="J115" s="8" t="e">
        <f t="shared" si="7"/>
        <v>#DIV/0!</v>
      </c>
    </row>
    <row r="116" spans="1:10" ht="24" x14ac:dyDescent="0.2">
      <c r="A116" s="13">
        <v>44</v>
      </c>
      <c r="B116" s="97" t="s">
        <v>54</v>
      </c>
      <c r="C116" s="94">
        <v>822200</v>
      </c>
      <c r="D116" s="15"/>
      <c r="E116" s="15"/>
      <c r="F116" s="15">
        <f t="shared" si="8"/>
        <v>0</v>
      </c>
      <c r="G116" s="63"/>
      <c r="H116" s="14"/>
      <c r="I116" s="9" t="e">
        <f t="shared" si="0"/>
        <v>#DIV/0!</v>
      </c>
      <c r="J116" s="8" t="e">
        <f t="shared" si="7"/>
        <v>#DIV/0!</v>
      </c>
    </row>
    <row r="117" spans="1:10" x14ac:dyDescent="0.2">
      <c r="A117" s="17">
        <v>45</v>
      </c>
      <c r="B117" s="97" t="s">
        <v>53</v>
      </c>
      <c r="C117" s="94">
        <v>822300</v>
      </c>
      <c r="D117" s="15"/>
      <c r="E117" s="15"/>
      <c r="F117" s="15">
        <f t="shared" si="8"/>
        <v>0</v>
      </c>
      <c r="G117" s="63"/>
      <c r="H117" s="14"/>
      <c r="I117" s="9" t="e">
        <f t="shared" si="0"/>
        <v>#DIV/0!</v>
      </c>
      <c r="J117" s="8" t="e">
        <f t="shared" si="7"/>
        <v>#DIV/0!</v>
      </c>
    </row>
    <row r="118" spans="1:10" x14ac:dyDescent="0.2">
      <c r="A118" s="13">
        <v>46</v>
      </c>
      <c r="B118" s="98" t="s">
        <v>52</v>
      </c>
      <c r="C118" s="94">
        <v>822400</v>
      </c>
      <c r="D118" s="15"/>
      <c r="E118" s="15"/>
      <c r="F118" s="15">
        <f t="shared" si="8"/>
        <v>0</v>
      </c>
      <c r="G118" s="63"/>
      <c r="H118" s="14"/>
      <c r="I118" s="9" t="e">
        <f t="shared" ref="I118:I126" si="9">SUM(G118/F118)</f>
        <v>#DIV/0!</v>
      </c>
      <c r="J118" s="8" t="e">
        <f t="shared" si="7"/>
        <v>#DIV/0!</v>
      </c>
    </row>
    <row r="119" spans="1:10" ht="36" x14ac:dyDescent="0.2">
      <c r="A119" s="17">
        <v>47</v>
      </c>
      <c r="B119" s="98" t="s">
        <v>31</v>
      </c>
      <c r="C119" s="94">
        <v>822500</v>
      </c>
      <c r="D119" s="15"/>
      <c r="E119" s="15"/>
      <c r="F119" s="15">
        <f t="shared" si="8"/>
        <v>0</v>
      </c>
      <c r="G119" s="63"/>
      <c r="H119" s="14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48</v>
      </c>
      <c r="B120" s="97" t="s">
        <v>51</v>
      </c>
      <c r="C120" s="94">
        <v>822600</v>
      </c>
      <c r="D120" s="15"/>
      <c r="E120" s="15"/>
      <c r="F120" s="15">
        <f t="shared" si="8"/>
        <v>0</v>
      </c>
      <c r="G120" s="63"/>
      <c r="H120" s="14"/>
      <c r="I120" s="9" t="e">
        <f t="shared" si="9"/>
        <v>#DIV/0!</v>
      </c>
      <c r="J120" s="8" t="e">
        <f t="shared" si="7"/>
        <v>#DIV/0!</v>
      </c>
    </row>
    <row r="121" spans="1:10" x14ac:dyDescent="0.2">
      <c r="A121" s="17">
        <v>49</v>
      </c>
      <c r="B121" s="97" t="s">
        <v>50</v>
      </c>
      <c r="C121" s="94">
        <v>822700</v>
      </c>
      <c r="D121" s="15"/>
      <c r="E121" s="15"/>
      <c r="F121" s="15">
        <f t="shared" si="8"/>
        <v>0</v>
      </c>
      <c r="G121" s="63"/>
      <c r="H121" s="14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50</v>
      </c>
      <c r="B122" s="12" t="s">
        <v>10</v>
      </c>
      <c r="C122" s="22">
        <v>823000</v>
      </c>
      <c r="D122" s="21">
        <f>SUM(D123:D125)</f>
        <v>0</v>
      </c>
      <c r="E122" s="21">
        <f>SUM(E123:E125)</f>
        <v>0</v>
      </c>
      <c r="F122" s="21">
        <f t="shared" si="8"/>
        <v>0</v>
      </c>
      <c r="G122" s="64">
        <f>SUM(G123:G125)</f>
        <v>0</v>
      </c>
      <c r="H122" s="21">
        <f>SUM(H123:H125)</f>
        <v>0</v>
      </c>
      <c r="I122" s="20" t="e">
        <f t="shared" si="9"/>
        <v>#DIV/0!</v>
      </c>
      <c r="J122" s="19" t="e">
        <f t="shared" si="7"/>
        <v>#DIV/0!</v>
      </c>
    </row>
    <row r="123" spans="1:10" x14ac:dyDescent="0.2">
      <c r="A123" s="17">
        <v>51</v>
      </c>
      <c r="B123" s="18" t="s">
        <v>49</v>
      </c>
      <c r="C123" s="16">
        <v>823100</v>
      </c>
      <c r="D123" s="15"/>
      <c r="E123" s="15"/>
      <c r="F123" s="15">
        <f t="shared" si="8"/>
        <v>0</v>
      </c>
      <c r="G123" s="63"/>
      <c r="H123" s="14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3">
        <v>52</v>
      </c>
      <c r="B124" s="18" t="s">
        <v>48</v>
      </c>
      <c r="C124" s="16">
        <v>823200</v>
      </c>
      <c r="D124" s="15"/>
      <c r="E124" s="15"/>
      <c r="F124" s="15">
        <f t="shared" si="8"/>
        <v>0</v>
      </c>
      <c r="G124" s="63"/>
      <c r="H124" s="14"/>
      <c r="I124" s="9" t="e">
        <f t="shared" si="9"/>
        <v>#DIV/0!</v>
      </c>
      <c r="J124" s="8" t="e">
        <f t="shared" si="7"/>
        <v>#DIV/0!</v>
      </c>
    </row>
    <row r="125" spans="1:10" x14ac:dyDescent="0.2">
      <c r="A125" s="17">
        <v>53</v>
      </c>
      <c r="B125" s="97" t="s">
        <v>47</v>
      </c>
      <c r="C125" s="94">
        <v>823300</v>
      </c>
      <c r="D125" s="15"/>
      <c r="E125" s="15"/>
      <c r="F125" s="15">
        <f t="shared" si="8"/>
        <v>0</v>
      </c>
      <c r="G125" s="63"/>
      <c r="H125" s="14"/>
      <c r="I125" s="9" t="e">
        <f t="shared" si="9"/>
        <v>#DIV/0!</v>
      </c>
      <c r="J125" s="8" t="e">
        <f t="shared" si="7"/>
        <v>#DIV/0!</v>
      </c>
    </row>
    <row r="126" spans="1:10" x14ac:dyDescent="0.2">
      <c r="A126" s="17">
        <v>54</v>
      </c>
      <c r="B126" s="12" t="s">
        <v>45</v>
      </c>
      <c r="C126" s="11"/>
      <c r="D126" s="10"/>
      <c r="E126" s="10"/>
      <c r="F126" s="10">
        <f t="shared" si="8"/>
        <v>0</v>
      </c>
      <c r="G126" s="10"/>
      <c r="H126" s="10"/>
      <c r="I126" s="20" t="e">
        <f t="shared" si="9"/>
        <v>#DIV/0!</v>
      </c>
      <c r="J126" s="19" t="e">
        <f>SUM(G126/H126)</f>
        <v>#DIV/0!</v>
      </c>
    </row>
    <row r="127" spans="1:10" x14ac:dyDescent="0.2">
      <c r="A127" s="13">
        <v>55</v>
      </c>
      <c r="B127" s="41" t="s">
        <v>11</v>
      </c>
      <c r="C127" s="40"/>
      <c r="D127" s="36">
        <f>SUM(D17+D126)</f>
        <v>0</v>
      </c>
      <c r="E127" s="36">
        <f>SUM(E17+E126)</f>
        <v>19273848.359999999</v>
      </c>
      <c r="F127" s="36">
        <f>SUM(F17+F126)</f>
        <v>19273848.359999999</v>
      </c>
      <c r="G127" s="36">
        <f>SUM(G17+G126)</f>
        <v>1843852.13</v>
      </c>
      <c r="H127" s="36">
        <f>SUM(H17+H126)</f>
        <v>7685097.1600000001</v>
      </c>
      <c r="I127" s="20">
        <f>SUM(G127/F127)</f>
        <v>9.566600792743811E-2</v>
      </c>
      <c r="J127" s="19">
        <f>SUM(G127/H127)</f>
        <v>0.23992567583882046</v>
      </c>
    </row>
    <row r="129" spans="8:8" x14ac:dyDescent="0.2">
      <c r="H129" s="2" t="s">
        <v>41</v>
      </c>
    </row>
    <row r="130" spans="8:8" x14ac:dyDescent="0.2">
      <c r="H130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view="pageBreakPreview" zoomScaleNormal="100" zoomScaleSheetLayoutView="100" workbookViewId="0">
      <selection activeCell="G83" sqref="G83:H8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463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460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SUM(D18+D97+D114)</f>
        <v>0</v>
      </c>
      <c r="E17" s="36">
        <f>SUM(E18+E97+E114)</f>
        <v>0</v>
      </c>
      <c r="F17" s="36">
        <f>SUM(D17:E17)</f>
        <v>0</v>
      </c>
      <c r="G17" s="57">
        <f>SUM(G18+G97+G114)</f>
        <v>0</v>
      </c>
      <c r="H17" s="57">
        <f>SUM(H18+H97+H114)</f>
        <v>176700</v>
      </c>
      <c r="I17" s="20" t="e">
        <f t="shared" ref="I17:I118" si="0">SUM(G17/F17)</f>
        <v>#DIV/0!</v>
      </c>
      <c r="J17" s="19">
        <f t="shared" ref="J17:J96" si="1">SUM(G17/H17)</f>
        <v>0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SUM(D19+D24+D82+D93)</f>
        <v>0</v>
      </c>
      <c r="E18" s="36">
        <f>SUM(E19+E24+E82)</f>
        <v>0</v>
      </c>
      <c r="F18" s="36">
        <f>SUM(D18:E18)</f>
        <v>0</v>
      </c>
      <c r="G18" s="57">
        <f>SUM(G19+G24+G82+G93)</f>
        <v>0</v>
      </c>
      <c r="H18" s="57">
        <f>SUM(H19+H24+H82+H93)</f>
        <v>176700</v>
      </c>
      <c r="I18" s="20" t="e">
        <f>SUM(G18/F18)</f>
        <v>#DIV/0!</v>
      </c>
      <c r="J18" s="19">
        <f t="shared" si="1"/>
        <v>0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0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7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7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SUM(D83:D87)</f>
        <v>0</v>
      </c>
      <c r="E82" s="29">
        <f>SUM(E83+E88+E92)</f>
        <v>0</v>
      </c>
      <c r="F82" s="29">
        <f>SUM(F83+F88+F92)</f>
        <v>0</v>
      </c>
      <c r="G82" s="29">
        <f>SUM(G83+G88+G92)</f>
        <v>0</v>
      </c>
      <c r="H82" s="61">
        <f>SUM(H83+H88+H92)</f>
        <v>176700</v>
      </c>
      <c r="I82" s="29" t="e">
        <f t="shared" ref="I82" si="5">SUM(I83+I88+I92)</f>
        <v>#DIV/0!</v>
      </c>
      <c r="J82" s="8">
        <f t="shared" si="1"/>
        <v>0</v>
      </c>
    </row>
    <row r="83" spans="1:10" x14ac:dyDescent="0.2">
      <c r="A83" s="151">
        <v>17</v>
      </c>
      <c r="B83" s="155" t="s">
        <v>30</v>
      </c>
      <c r="C83" s="226">
        <v>614100</v>
      </c>
      <c r="D83" s="156">
        <f>SUM(D84:D86)</f>
        <v>0</v>
      </c>
      <c r="E83" s="227">
        <f>SUM(E84:E86)</f>
        <v>0</v>
      </c>
      <c r="F83" s="227">
        <f t="shared" ref="F83:F96" si="6">SUM(D83:E83)</f>
        <v>0</v>
      </c>
      <c r="G83" s="227">
        <f>SUM(G84:G86)</f>
        <v>0</v>
      </c>
      <c r="H83" s="227">
        <f>SUM(H84:H86)</f>
        <v>176700</v>
      </c>
      <c r="I83" s="9" t="e">
        <f t="shared" si="0"/>
        <v>#DIV/0!</v>
      </c>
      <c r="J83" s="8">
        <f t="shared" si="1"/>
        <v>0</v>
      </c>
    </row>
    <row r="84" spans="1:10" x14ac:dyDescent="0.2">
      <c r="A84" s="13" t="s">
        <v>475</v>
      </c>
      <c r="B84" s="25" t="s">
        <v>472</v>
      </c>
      <c r="C84" s="16">
        <v>614112</v>
      </c>
      <c r="D84" s="156"/>
      <c r="E84" s="153"/>
      <c r="F84" s="156">
        <f t="shared" si="6"/>
        <v>0</v>
      </c>
      <c r="G84" s="153"/>
      <c r="H84" s="153">
        <v>107362.92</v>
      </c>
      <c r="I84" s="9" t="e">
        <f t="shared" si="0"/>
        <v>#DIV/0!</v>
      </c>
      <c r="J84" s="8">
        <f t="shared" si="1"/>
        <v>0</v>
      </c>
    </row>
    <row r="85" spans="1:10" x14ac:dyDescent="0.2">
      <c r="A85" s="13" t="s">
        <v>476</v>
      </c>
      <c r="B85" s="25" t="s">
        <v>473</v>
      </c>
      <c r="C85" s="16">
        <v>614113</v>
      </c>
      <c r="D85" s="156"/>
      <c r="E85" s="153"/>
      <c r="F85" s="156">
        <f t="shared" si="6"/>
        <v>0</v>
      </c>
      <c r="G85" s="153"/>
      <c r="H85" s="153">
        <v>65803.08</v>
      </c>
      <c r="I85" s="9" t="e">
        <f t="shared" si="0"/>
        <v>#DIV/0!</v>
      </c>
      <c r="J85" s="8">
        <f t="shared" si="1"/>
        <v>0</v>
      </c>
    </row>
    <row r="86" spans="1:10" x14ac:dyDescent="0.2">
      <c r="A86" s="13" t="s">
        <v>477</v>
      </c>
      <c r="B86" s="25" t="s">
        <v>474</v>
      </c>
      <c r="C86" s="16">
        <v>614118</v>
      </c>
      <c r="D86" s="156"/>
      <c r="E86" s="153"/>
      <c r="F86" s="156">
        <f t="shared" si="6"/>
        <v>0</v>
      </c>
      <c r="G86" s="153"/>
      <c r="H86" s="153">
        <v>3534</v>
      </c>
      <c r="I86" s="9" t="e">
        <f t="shared" si="0"/>
        <v>#DIV/0!</v>
      </c>
      <c r="J86" s="8">
        <f t="shared" si="1"/>
        <v>0</v>
      </c>
    </row>
    <row r="87" spans="1:10" x14ac:dyDescent="0.2">
      <c r="A87" s="149">
        <v>18</v>
      </c>
      <c r="B87" s="25" t="s">
        <v>33</v>
      </c>
      <c r="C87" s="16">
        <v>614200</v>
      </c>
      <c r="D87" s="29"/>
      <c r="E87" s="29"/>
      <c r="F87" s="29">
        <f t="shared" si="6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x14ac:dyDescent="0.2">
      <c r="A88" s="151">
        <v>19</v>
      </c>
      <c r="B88" s="155" t="s">
        <v>34</v>
      </c>
      <c r="C88" s="67">
        <v>614300</v>
      </c>
      <c r="D88" s="29">
        <f>SUM(D89:D91)</f>
        <v>0</v>
      </c>
      <c r="E88" s="29">
        <f>SUM(E89:E91)</f>
        <v>0</v>
      </c>
      <c r="F88" s="29">
        <f t="shared" si="6"/>
        <v>0</v>
      </c>
      <c r="G88" s="29">
        <f>SUM(G89:G91)</f>
        <v>0</v>
      </c>
      <c r="H88" s="61">
        <f>SUM(H89:H91)</f>
        <v>0</v>
      </c>
      <c r="I88" s="9" t="e">
        <f t="shared" si="0"/>
        <v>#DIV/0!</v>
      </c>
      <c r="J88" s="8" t="e">
        <f t="shared" si="1"/>
        <v>#DIV/0!</v>
      </c>
    </row>
    <row r="89" spans="1:10" x14ac:dyDescent="0.2">
      <c r="A89" s="166" t="s">
        <v>259</v>
      </c>
      <c r="B89" s="162" t="s">
        <v>375</v>
      </c>
      <c r="C89" s="16">
        <v>614311</v>
      </c>
      <c r="D89" s="29">
        <v>0</v>
      </c>
      <c r="E89" s="156"/>
      <c r="F89" s="156">
        <f>SUM(D89:E89)</f>
        <v>0</v>
      </c>
      <c r="G89" s="153"/>
      <c r="H89" s="159"/>
      <c r="I89" s="9" t="e">
        <f t="shared" si="0"/>
        <v>#DIV/0!</v>
      </c>
      <c r="J89" s="8" t="e">
        <f t="shared" si="1"/>
        <v>#DIV/0!</v>
      </c>
    </row>
    <row r="90" spans="1:10" x14ac:dyDescent="0.2">
      <c r="A90" s="13" t="s">
        <v>260</v>
      </c>
      <c r="B90" s="162" t="s">
        <v>376</v>
      </c>
      <c r="C90" s="16">
        <v>614311</v>
      </c>
      <c r="D90" s="29"/>
      <c r="E90" s="156"/>
      <c r="F90" s="156">
        <f t="shared" ref="F90:F91" si="7">SUM(D90:E90)</f>
        <v>0</v>
      </c>
      <c r="G90" s="153"/>
      <c r="H90" s="159"/>
      <c r="I90" s="9"/>
      <c r="J90" s="8"/>
    </row>
    <row r="91" spans="1:10" x14ac:dyDescent="0.2">
      <c r="A91" s="166" t="s">
        <v>261</v>
      </c>
      <c r="B91" s="162" t="s">
        <v>377</v>
      </c>
      <c r="C91" s="16">
        <v>614311</v>
      </c>
      <c r="D91" s="29"/>
      <c r="E91" s="156"/>
      <c r="F91" s="156">
        <f t="shared" si="7"/>
        <v>0</v>
      </c>
      <c r="G91" s="153"/>
      <c r="H91" s="159"/>
      <c r="I91" s="9"/>
      <c r="J91" s="8"/>
    </row>
    <row r="92" spans="1:10" x14ac:dyDescent="0.2">
      <c r="A92" s="149">
        <v>20</v>
      </c>
      <c r="B92" s="148" t="s">
        <v>71</v>
      </c>
      <c r="C92" s="149">
        <v>614400</v>
      </c>
      <c r="D92" s="29"/>
      <c r="E92" s="65"/>
      <c r="F92" s="65">
        <f t="shared" si="6"/>
        <v>0</v>
      </c>
      <c r="G92" s="33"/>
      <c r="H92" s="37"/>
      <c r="I92" s="9" t="e">
        <f t="shared" si="0"/>
        <v>#DIV/0!</v>
      </c>
      <c r="J92" s="8" t="e">
        <f t="shared" si="1"/>
        <v>#DIV/0!</v>
      </c>
    </row>
    <row r="93" spans="1:10" ht="24" x14ac:dyDescent="0.2">
      <c r="A93" s="151">
        <v>21</v>
      </c>
      <c r="B93" s="101" t="s">
        <v>70</v>
      </c>
      <c r="C93" s="16">
        <v>614500</v>
      </c>
      <c r="D93" s="29"/>
      <c r="E93" s="29"/>
      <c r="F93" s="29">
        <f t="shared" si="6"/>
        <v>0</v>
      </c>
      <c r="G93" s="33"/>
      <c r="H93" s="37"/>
      <c r="I93" s="9" t="e">
        <f t="shared" si="0"/>
        <v>#DIV/0!</v>
      </c>
      <c r="J93" s="8" t="e">
        <f t="shared" si="1"/>
        <v>#DIV/0!</v>
      </c>
    </row>
    <row r="94" spans="1:10" x14ac:dyDescent="0.2">
      <c r="A94" s="149">
        <v>22</v>
      </c>
      <c r="B94" s="32" t="s">
        <v>69</v>
      </c>
      <c r="C94" s="16">
        <v>614600</v>
      </c>
      <c r="D94" s="29"/>
      <c r="E94" s="29"/>
      <c r="F94" s="29">
        <f t="shared" si="6"/>
        <v>0</v>
      </c>
      <c r="G94" s="33"/>
      <c r="H94" s="37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23</v>
      </c>
      <c r="B95" s="25" t="s">
        <v>68</v>
      </c>
      <c r="C95" s="16">
        <v>614700</v>
      </c>
      <c r="D95" s="29"/>
      <c r="E95" s="29"/>
      <c r="F95" s="29">
        <f t="shared" si="6"/>
        <v>0</v>
      </c>
      <c r="G95" s="33"/>
      <c r="H95" s="37"/>
      <c r="I95" s="9" t="e">
        <f t="shared" si="0"/>
        <v>#DIV/0!</v>
      </c>
      <c r="J95" s="8" t="e">
        <f t="shared" si="1"/>
        <v>#DIV/0!</v>
      </c>
    </row>
    <row r="96" spans="1:10" x14ac:dyDescent="0.2">
      <c r="A96" s="149">
        <v>24</v>
      </c>
      <c r="B96" s="93" t="s">
        <v>67</v>
      </c>
      <c r="C96" s="94">
        <v>614800</v>
      </c>
      <c r="D96" s="29"/>
      <c r="E96" s="29"/>
      <c r="F96" s="29">
        <f t="shared" si="6"/>
        <v>0</v>
      </c>
      <c r="G96" s="33"/>
      <c r="H96" s="37"/>
      <c r="I96" s="9" t="e">
        <f t="shared" si="0"/>
        <v>#DIV/0!</v>
      </c>
      <c r="J96" s="8" t="e">
        <f t="shared" si="1"/>
        <v>#DIV/0!</v>
      </c>
    </row>
    <row r="97" spans="1:10" x14ac:dyDescent="0.2">
      <c r="A97" s="151">
        <v>25</v>
      </c>
      <c r="B97" s="93" t="s">
        <v>27</v>
      </c>
      <c r="C97" s="94">
        <v>614900</v>
      </c>
      <c r="D97" s="29"/>
      <c r="E97" s="29"/>
      <c r="F97" s="29"/>
      <c r="G97" s="33"/>
      <c r="H97" s="62"/>
      <c r="I97" s="9" t="e">
        <f t="shared" si="0"/>
        <v>#DIV/0!</v>
      </c>
      <c r="J97" s="8" t="e">
        <f t="shared" ref="J97:J126" si="8">SUM(G97/H97)</f>
        <v>#DIV/0!</v>
      </c>
    </row>
    <row r="98" spans="1:10" x14ac:dyDescent="0.2">
      <c r="A98" s="17">
        <v>26</v>
      </c>
      <c r="B98" s="95" t="s">
        <v>5</v>
      </c>
      <c r="C98" s="96">
        <v>616000</v>
      </c>
      <c r="D98" s="29">
        <f>SUM(D99:D101)</f>
        <v>0</v>
      </c>
      <c r="E98" s="29">
        <f>SUM(E99:E101)</f>
        <v>0</v>
      </c>
      <c r="F98" s="29">
        <f t="shared" ref="F98:F127" si="9">SUM(D98:E98)</f>
        <v>0</v>
      </c>
      <c r="G98" s="29">
        <f>SUM(G99:G101)</f>
        <v>0</v>
      </c>
      <c r="H98" s="61">
        <f>SUM(H99:H101)</f>
        <v>0</v>
      </c>
      <c r="I98" s="9" t="e">
        <f t="shared" si="0"/>
        <v>#DIV/0!</v>
      </c>
      <c r="J98" s="8" t="e">
        <f t="shared" si="8"/>
        <v>#DIV/0!</v>
      </c>
    </row>
    <row r="99" spans="1:10" x14ac:dyDescent="0.2">
      <c r="A99" s="13">
        <v>27</v>
      </c>
      <c r="B99" s="32" t="s">
        <v>66</v>
      </c>
      <c r="C99" s="16">
        <v>616100</v>
      </c>
      <c r="D99" s="29"/>
      <c r="E99" s="29"/>
      <c r="F99" s="29">
        <f t="shared" si="9"/>
        <v>0</v>
      </c>
      <c r="G99" s="33"/>
      <c r="H99" s="37"/>
      <c r="I99" s="9" t="e">
        <f t="shared" si="0"/>
        <v>#DIV/0!</v>
      </c>
      <c r="J99" s="8" t="e">
        <f t="shared" si="8"/>
        <v>#DIV/0!</v>
      </c>
    </row>
    <row r="100" spans="1:10" x14ac:dyDescent="0.2">
      <c r="A100" s="17">
        <v>28</v>
      </c>
      <c r="B100" s="32" t="s">
        <v>65</v>
      </c>
      <c r="C100" s="16">
        <v>616200</v>
      </c>
      <c r="D100" s="29"/>
      <c r="E100" s="29"/>
      <c r="F100" s="29">
        <f t="shared" si="9"/>
        <v>0</v>
      </c>
      <c r="G100" s="33"/>
      <c r="H100" s="37"/>
      <c r="I100" s="9" t="e">
        <f t="shared" si="0"/>
        <v>#DIV/0!</v>
      </c>
      <c r="J100" s="8" t="e">
        <f t="shared" si="8"/>
        <v>#DIV/0!</v>
      </c>
    </row>
    <row r="101" spans="1:10" x14ac:dyDescent="0.2">
      <c r="A101" s="13">
        <v>29</v>
      </c>
      <c r="B101" s="32" t="s">
        <v>64</v>
      </c>
      <c r="C101" s="16">
        <v>616300</v>
      </c>
      <c r="D101" s="29"/>
      <c r="E101" s="29"/>
      <c r="F101" s="29">
        <f t="shared" si="9"/>
        <v>0</v>
      </c>
      <c r="G101" s="33"/>
      <c r="H101" s="37"/>
      <c r="I101" s="9" t="e">
        <f t="shared" si="0"/>
        <v>#DIV/0!</v>
      </c>
      <c r="J101" s="8" t="e">
        <f t="shared" si="8"/>
        <v>#DIV/0!</v>
      </c>
    </row>
    <row r="102" spans="1:10" x14ac:dyDescent="0.2">
      <c r="A102" s="13">
        <v>30</v>
      </c>
      <c r="B102" s="12" t="s">
        <v>6</v>
      </c>
      <c r="C102" s="22"/>
      <c r="D102" s="36">
        <f>SUM(D103+D111)</f>
        <v>0</v>
      </c>
      <c r="E102" s="36">
        <f>SUM(E103+E111)</f>
        <v>0</v>
      </c>
      <c r="F102" s="36">
        <f t="shared" si="9"/>
        <v>0</v>
      </c>
      <c r="G102" s="36">
        <f>SUM(G103+G111)</f>
        <v>0</v>
      </c>
      <c r="H102" s="35">
        <f>SUM(H103+H111)</f>
        <v>0</v>
      </c>
      <c r="I102" s="20" t="e">
        <f t="shared" si="0"/>
        <v>#DIV/0!</v>
      </c>
      <c r="J102" s="19" t="e">
        <f t="shared" si="8"/>
        <v>#DIV/0!</v>
      </c>
    </row>
    <row r="103" spans="1:10" ht="24" x14ac:dyDescent="0.2">
      <c r="A103" s="17">
        <v>31</v>
      </c>
      <c r="B103" s="31" t="s">
        <v>7</v>
      </c>
      <c r="C103" s="30">
        <v>821000</v>
      </c>
      <c r="D103" s="29">
        <f>SUM(D104:D110)</f>
        <v>0</v>
      </c>
      <c r="E103" s="29">
        <f>SUM(E104:E110)</f>
        <v>0</v>
      </c>
      <c r="F103" s="29">
        <f t="shared" si="9"/>
        <v>0</v>
      </c>
      <c r="G103" s="29">
        <f>SUM(G104:G110)</f>
        <v>0</v>
      </c>
      <c r="H103" s="61">
        <f>SUM(H104:H110)</f>
        <v>0</v>
      </c>
      <c r="I103" s="9" t="e">
        <f t="shared" si="0"/>
        <v>#DIV/0!</v>
      </c>
      <c r="J103" s="8" t="e">
        <f t="shared" si="8"/>
        <v>#DIV/0!</v>
      </c>
    </row>
    <row r="104" spans="1:10" ht="24" x14ac:dyDescent="0.2">
      <c r="A104" s="13">
        <v>32</v>
      </c>
      <c r="B104" s="34" t="s">
        <v>63</v>
      </c>
      <c r="C104" s="16">
        <v>821100</v>
      </c>
      <c r="D104" s="29"/>
      <c r="E104" s="29"/>
      <c r="F104" s="29">
        <f t="shared" si="9"/>
        <v>0</v>
      </c>
      <c r="G104" s="33"/>
      <c r="H104" s="62"/>
      <c r="I104" s="9" t="e">
        <f t="shared" si="0"/>
        <v>#DIV/0!</v>
      </c>
      <c r="J104" s="8" t="e">
        <f t="shared" si="8"/>
        <v>#DIV/0!</v>
      </c>
    </row>
    <row r="105" spans="1:10" x14ac:dyDescent="0.2">
      <c r="A105" s="17">
        <v>33</v>
      </c>
      <c r="B105" s="32" t="s">
        <v>62</v>
      </c>
      <c r="C105" s="16">
        <v>821200</v>
      </c>
      <c r="D105" s="29"/>
      <c r="E105" s="29"/>
      <c r="F105" s="29">
        <f t="shared" si="9"/>
        <v>0</v>
      </c>
      <c r="G105" s="33"/>
      <c r="H105" s="37"/>
      <c r="I105" s="9" t="e">
        <f t="shared" si="0"/>
        <v>#DIV/0!</v>
      </c>
      <c r="J105" s="8" t="e">
        <f t="shared" si="8"/>
        <v>#DIV/0!</v>
      </c>
    </row>
    <row r="106" spans="1:10" x14ac:dyDescent="0.2">
      <c r="A106" s="151">
        <v>34</v>
      </c>
      <c r="B106" s="148" t="s">
        <v>61</v>
      </c>
      <c r="C106" s="149">
        <v>821300</v>
      </c>
      <c r="D106" s="29">
        <f>SUM(D107:D107)</f>
        <v>0</v>
      </c>
      <c r="E106" s="29">
        <f>SUM(E107:E107)</f>
        <v>0</v>
      </c>
      <c r="F106" s="29">
        <f t="shared" si="9"/>
        <v>0</v>
      </c>
      <c r="G106" s="33"/>
      <c r="H106" s="37"/>
      <c r="I106" s="9" t="e">
        <f t="shared" si="0"/>
        <v>#DIV/0!</v>
      </c>
      <c r="J106" s="8" t="e">
        <f t="shared" si="8"/>
        <v>#DIV/0!</v>
      </c>
    </row>
    <row r="107" spans="1:10" x14ac:dyDescent="0.2">
      <c r="A107" s="13"/>
      <c r="B107" s="32"/>
      <c r="C107" s="16"/>
      <c r="D107" s="29"/>
      <c r="E107" s="29"/>
      <c r="F107" s="156">
        <f t="shared" si="9"/>
        <v>0</v>
      </c>
      <c r="G107" s="33"/>
      <c r="H107" s="37"/>
      <c r="I107" s="9"/>
      <c r="J107" s="8"/>
    </row>
    <row r="108" spans="1:10" x14ac:dyDescent="0.2">
      <c r="A108" s="17">
        <v>35</v>
      </c>
      <c r="B108" s="32" t="s">
        <v>60</v>
      </c>
      <c r="C108" s="16">
        <v>821400</v>
      </c>
      <c r="D108" s="29"/>
      <c r="E108" s="29"/>
      <c r="F108" s="29">
        <f t="shared" si="9"/>
        <v>0</v>
      </c>
      <c r="G108" s="33"/>
      <c r="H108" s="37"/>
      <c r="I108" s="9" t="e">
        <f t="shared" si="0"/>
        <v>#DIV/0!</v>
      </c>
      <c r="J108" s="8" t="e">
        <f t="shared" si="8"/>
        <v>#DIV/0!</v>
      </c>
    </row>
    <row r="109" spans="1:10" x14ac:dyDescent="0.2">
      <c r="A109" s="13">
        <v>36</v>
      </c>
      <c r="B109" s="32" t="s">
        <v>59</v>
      </c>
      <c r="C109" s="16">
        <v>821500</v>
      </c>
      <c r="D109" s="29"/>
      <c r="E109" s="29"/>
      <c r="F109" s="29">
        <f t="shared" si="9"/>
        <v>0</v>
      </c>
      <c r="G109" s="33"/>
      <c r="H109" s="37"/>
      <c r="I109" s="9" t="e">
        <f t="shared" si="0"/>
        <v>#DIV/0!</v>
      </c>
      <c r="J109" s="8" t="e">
        <f t="shared" si="8"/>
        <v>#DIV/0!</v>
      </c>
    </row>
    <row r="110" spans="1:10" x14ac:dyDescent="0.2">
      <c r="A110" s="17">
        <v>37</v>
      </c>
      <c r="B110" s="32" t="s">
        <v>58</v>
      </c>
      <c r="C110" s="16">
        <v>821600</v>
      </c>
      <c r="D110" s="29"/>
      <c r="E110" s="29"/>
      <c r="F110" s="29">
        <f t="shared" si="9"/>
        <v>0</v>
      </c>
      <c r="G110" s="33"/>
      <c r="H110" s="37"/>
      <c r="I110" s="9" t="e">
        <f t="shared" si="0"/>
        <v>#DIV/0!</v>
      </c>
      <c r="J110" s="8" t="e">
        <f t="shared" si="8"/>
        <v>#DIV/0!</v>
      </c>
    </row>
    <row r="111" spans="1:10" x14ac:dyDescent="0.2">
      <c r="A111" s="13">
        <v>38</v>
      </c>
      <c r="B111" s="31" t="s">
        <v>8</v>
      </c>
      <c r="C111" s="30">
        <v>615000</v>
      </c>
      <c r="D111" s="29">
        <f>SUM(D112:D114)</f>
        <v>0</v>
      </c>
      <c r="E111" s="29">
        <f>SUM(E112:E114)</f>
        <v>0</v>
      </c>
      <c r="F111" s="29">
        <f t="shared" si="9"/>
        <v>0</v>
      </c>
      <c r="G111" s="29">
        <f>SUM(G112:G114)</f>
        <v>0</v>
      </c>
      <c r="H111" s="61">
        <f>SUM(H112:H114)</f>
        <v>0</v>
      </c>
      <c r="I111" s="9" t="e">
        <f t="shared" si="0"/>
        <v>#DIV/0!</v>
      </c>
      <c r="J111" s="8" t="e">
        <f t="shared" si="8"/>
        <v>#DIV/0!</v>
      </c>
    </row>
    <row r="112" spans="1:10" x14ac:dyDescent="0.2">
      <c r="A112" s="17">
        <v>39</v>
      </c>
      <c r="B112" s="25" t="s">
        <v>57</v>
      </c>
      <c r="C112" s="28">
        <v>615100</v>
      </c>
      <c r="D112" s="29"/>
      <c r="E112" s="29"/>
      <c r="F112" s="29">
        <f t="shared" si="9"/>
        <v>0</v>
      </c>
      <c r="G112" s="33"/>
      <c r="H112" s="37"/>
      <c r="I112" s="9" t="e">
        <f t="shared" si="0"/>
        <v>#DIV/0!</v>
      </c>
      <c r="J112" s="8" t="e">
        <f t="shared" si="8"/>
        <v>#DIV/0!</v>
      </c>
    </row>
    <row r="113" spans="1:10" ht="24" x14ac:dyDescent="0.2">
      <c r="A113" s="13">
        <v>40</v>
      </c>
      <c r="B113" s="23" t="s">
        <v>35</v>
      </c>
      <c r="C113" s="16">
        <v>615200</v>
      </c>
      <c r="D113" s="29"/>
      <c r="E113" s="29"/>
      <c r="F113" s="29">
        <f t="shared" si="9"/>
        <v>0</v>
      </c>
      <c r="G113" s="33"/>
      <c r="H113" s="37"/>
      <c r="I113" s="9" t="e">
        <f t="shared" si="0"/>
        <v>#DIV/0!</v>
      </c>
      <c r="J113" s="8" t="e">
        <f t="shared" si="8"/>
        <v>#DIV/0!</v>
      </c>
    </row>
    <row r="114" spans="1:10" x14ac:dyDescent="0.2">
      <c r="A114" s="17">
        <v>41</v>
      </c>
      <c r="B114" s="25" t="s">
        <v>56</v>
      </c>
      <c r="C114" s="16">
        <v>615300</v>
      </c>
      <c r="D114" s="15"/>
      <c r="E114" s="15"/>
      <c r="F114" s="15">
        <f t="shared" si="9"/>
        <v>0</v>
      </c>
      <c r="G114" s="15"/>
      <c r="H114" s="63"/>
      <c r="I114" s="9" t="e">
        <f t="shared" si="0"/>
        <v>#DIV/0!</v>
      </c>
      <c r="J114" s="8" t="e">
        <f t="shared" si="8"/>
        <v>#DIV/0!</v>
      </c>
    </row>
    <row r="115" spans="1:10" x14ac:dyDescent="0.2">
      <c r="A115" s="13">
        <v>42</v>
      </c>
      <c r="B115" s="24" t="s">
        <v>9</v>
      </c>
      <c r="C115" s="22">
        <v>822000</v>
      </c>
      <c r="D115" s="21">
        <f>SUM(D116:D122)</f>
        <v>0</v>
      </c>
      <c r="E115" s="21">
        <f>SUM(E116:E122)</f>
        <v>0</v>
      </c>
      <c r="F115" s="21">
        <f t="shared" si="9"/>
        <v>0</v>
      </c>
      <c r="G115" s="21">
        <f>SUM(G116:G122)</f>
        <v>0</v>
      </c>
      <c r="H115" s="64">
        <f>SUM(H116:H122)</f>
        <v>0</v>
      </c>
      <c r="I115" s="20" t="e">
        <f t="shared" si="0"/>
        <v>#DIV/0!</v>
      </c>
      <c r="J115" s="19" t="e">
        <f t="shared" si="8"/>
        <v>#DIV/0!</v>
      </c>
    </row>
    <row r="116" spans="1:10" x14ac:dyDescent="0.2">
      <c r="A116" s="17">
        <v>43</v>
      </c>
      <c r="B116" s="97" t="s">
        <v>55</v>
      </c>
      <c r="C116" s="94">
        <v>822100</v>
      </c>
      <c r="D116" s="15"/>
      <c r="E116" s="15"/>
      <c r="F116" s="15">
        <f t="shared" si="9"/>
        <v>0</v>
      </c>
      <c r="G116" s="15"/>
      <c r="H116" s="63"/>
      <c r="I116" s="9" t="e">
        <f t="shared" si="0"/>
        <v>#DIV/0!</v>
      </c>
      <c r="J116" s="8" t="e">
        <f t="shared" si="8"/>
        <v>#DIV/0!</v>
      </c>
    </row>
    <row r="117" spans="1:10" ht="24" x14ac:dyDescent="0.2">
      <c r="A117" s="13">
        <v>44</v>
      </c>
      <c r="B117" s="97" t="s">
        <v>54</v>
      </c>
      <c r="C117" s="94">
        <v>822200</v>
      </c>
      <c r="D117" s="15"/>
      <c r="E117" s="15"/>
      <c r="F117" s="15">
        <f t="shared" si="9"/>
        <v>0</v>
      </c>
      <c r="G117" s="15"/>
      <c r="H117" s="63"/>
      <c r="I117" s="9" t="e">
        <f t="shared" si="0"/>
        <v>#DIV/0!</v>
      </c>
      <c r="J117" s="8" t="e">
        <f t="shared" si="8"/>
        <v>#DIV/0!</v>
      </c>
    </row>
    <row r="118" spans="1:10" x14ac:dyDescent="0.2">
      <c r="A118" s="17">
        <v>45</v>
      </c>
      <c r="B118" s="97" t="s">
        <v>53</v>
      </c>
      <c r="C118" s="94">
        <v>822300</v>
      </c>
      <c r="D118" s="15"/>
      <c r="E118" s="15"/>
      <c r="F118" s="15">
        <f t="shared" si="9"/>
        <v>0</v>
      </c>
      <c r="G118" s="15"/>
      <c r="H118" s="63"/>
      <c r="I118" s="9" t="e">
        <f t="shared" si="0"/>
        <v>#DIV/0!</v>
      </c>
      <c r="J118" s="8" t="e">
        <f t="shared" si="8"/>
        <v>#DIV/0!</v>
      </c>
    </row>
    <row r="119" spans="1:10" x14ac:dyDescent="0.2">
      <c r="A119" s="13">
        <v>46</v>
      </c>
      <c r="B119" s="98" t="s">
        <v>52</v>
      </c>
      <c r="C119" s="94">
        <v>822400</v>
      </c>
      <c r="D119" s="15"/>
      <c r="E119" s="15"/>
      <c r="F119" s="15">
        <f t="shared" si="9"/>
        <v>0</v>
      </c>
      <c r="G119" s="15"/>
      <c r="H119" s="63"/>
      <c r="I119" s="9" t="e">
        <f t="shared" ref="I119:I127" si="10">SUM(G119/F119)</f>
        <v>#DIV/0!</v>
      </c>
      <c r="J119" s="8" t="e">
        <f t="shared" si="8"/>
        <v>#DIV/0!</v>
      </c>
    </row>
    <row r="120" spans="1:10" ht="36" x14ac:dyDescent="0.2">
      <c r="A120" s="17">
        <v>47</v>
      </c>
      <c r="B120" s="98" t="s">
        <v>31</v>
      </c>
      <c r="C120" s="94">
        <v>822500</v>
      </c>
      <c r="D120" s="15"/>
      <c r="E120" s="15"/>
      <c r="F120" s="15">
        <f t="shared" si="9"/>
        <v>0</v>
      </c>
      <c r="G120" s="15"/>
      <c r="H120" s="63"/>
      <c r="I120" s="9" t="e">
        <f t="shared" si="10"/>
        <v>#DIV/0!</v>
      </c>
      <c r="J120" s="8" t="e">
        <f t="shared" si="8"/>
        <v>#DIV/0!</v>
      </c>
    </row>
    <row r="121" spans="1:10" x14ac:dyDescent="0.2">
      <c r="A121" s="13">
        <v>48</v>
      </c>
      <c r="B121" s="97" t="s">
        <v>51</v>
      </c>
      <c r="C121" s="94">
        <v>822600</v>
      </c>
      <c r="D121" s="15"/>
      <c r="E121" s="15"/>
      <c r="F121" s="15">
        <f t="shared" si="9"/>
        <v>0</v>
      </c>
      <c r="G121" s="15"/>
      <c r="H121" s="63"/>
      <c r="I121" s="9" t="e">
        <f t="shared" si="10"/>
        <v>#DIV/0!</v>
      </c>
      <c r="J121" s="8" t="e">
        <f t="shared" si="8"/>
        <v>#DIV/0!</v>
      </c>
    </row>
    <row r="122" spans="1:10" x14ac:dyDescent="0.2">
      <c r="A122" s="17">
        <v>49</v>
      </c>
      <c r="B122" s="97" t="s">
        <v>50</v>
      </c>
      <c r="C122" s="94">
        <v>822700</v>
      </c>
      <c r="D122" s="15"/>
      <c r="E122" s="15"/>
      <c r="F122" s="15">
        <f t="shared" si="9"/>
        <v>0</v>
      </c>
      <c r="G122" s="15"/>
      <c r="H122" s="63"/>
      <c r="I122" s="9" t="e">
        <f t="shared" si="10"/>
        <v>#DIV/0!</v>
      </c>
      <c r="J122" s="8" t="e">
        <f t="shared" si="8"/>
        <v>#DIV/0!</v>
      </c>
    </row>
    <row r="123" spans="1:10" x14ac:dyDescent="0.2">
      <c r="A123" s="13">
        <v>50</v>
      </c>
      <c r="B123" s="12" t="s">
        <v>10</v>
      </c>
      <c r="C123" s="22">
        <v>823000</v>
      </c>
      <c r="D123" s="21">
        <f>SUM(D124:D126)</f>
        <v>0</v>
      </c>
      <c r="E123" s="21">
        <f>SUM(E124:E126)</f>
        <v>0</v>
      </c>
      <c r="F123" s="21">
        <f t="shared" si="9"/>
        <v>0</v>
      </c>
      <c r="G123" s="21">
        <f>SUM(G124:G126)</f>
        <v>0</v>
      </c>
      <c r="H123" s="64">
        <f>SUM(H124:H126)</f>
        <v>0</v>
      </c>
      <c r="I123" s="20" t="e">
        <f t="shared" si="10"/>
        <v>#DIV/0!</v>
      </c>
      <c r="J123" s="19" t="e">
        <f t="shared" si="8"/>
        <v>#DIV/0!</v>
      </c>
    </row>
    <row r="124" spans="1:10" x14ac:dyDescent="0.2">
      <c r="A124" s="17">
        <v>51</v>
      </c>
      <c r="B124" s="18" t="s">
        <v>49</v>
      </c>
      <c r="C124" s="16">
        <v>823100</v>
      </c>
      <c r="D124" s="15"/>
      <c r="E124" s="15"/>
      <c r="F124" s="15">
        <f t="shared" si="9"/>
        <v>0</v>
      </c>
      <c r="G124" s="15"/>
      <c r="H124" s="63"/>
      <c r="I124" s="9" t="e">
        <f t="shared" si="10"/>
        <v>#DIV/0!</v>
      </c>
      <c r="J124" s="8" t="e">
        <f t="shared" si="8"/>
        <v>#DIV/0!</v>
      </c>
    </row>
    <row r="125" spans="1:10" x14ac:dyDescent="0.2">
      <c r="A125" s="13">
        <v>52</v>
      </c>
      <c r="B125" s="18" t="s">
        <v>48</v>
      </c>
      <c r="C125" s="16">
        <v>823200</v>
      </c>
      <c r="D125" s="15"/>
      <c r="E125" s="15"/>
      <c r="F125" s="15">
        <f t="shared" si="9"/>
        <v>0</v>
      </c>
      <c r="G125" s="15"/>
      <c r="H125" s="63"/>
      <c r="I125" s="9" t="e">
        <f t="shared" si="10"/>
        <v>#DIV/0!</v>
      </c>
      <c r="J125" s="8" t="e">
        <f t="shared" si="8"/>
        <v>#DIV/0!</v>
      </c>
    </row>
    <row r="126" spans="1:10" x14ac:dyDescent="0.2">
      <c r="A126" s="17">
        <v>53</v>
      </c>
      <c r="B126" s="97" t="s">
        <v>47</v>
      </c>
      <c r="C126" s="94">
        <v>823300</v>
      </c>
      <c r="D126" s="15"/>
      <c r="E126" s="15"/>
      <c r="F126" s="15">
        <f t="shared" si="9"/>
        <v>0</v>
      </c>
      <c r="G126" s="15"/>
      <c r="H126" s="63"/>
      <c r="I126" s="9" t="e">
        <f t="shared" si="10"/>
        <v>#DIV/0!</v>
      </c>
      <c r="J126" s="8" t="e">
        <f t="shared" si="8"/>
        <v>#DIV/0!</v>
      </c>
    </row>
    <row r="127" spans="1:10" x14ac:dyDescent="0.2">
      <c r="A127" s="17">
        <v>54</v>
      </c>
      <c r="B127" s="12" t="s">
        <v>45</v>
      </c>
      <c r="C127" s="11"/>
      <c r="D127" s="10"/>
      <c r="E127" s="10"/>
      <c r="F127" s="10">
        <f t="shared" si="9"/>
        <v>0</v>
      </c>
      <c r="G127" s="10"/>
      <c r="H127" s="196"/>
      <c r="I127" s="20" t="e">
        <f t="shared" si="10"/>
        <v>#DIV/0!</v>
      </c>
      <c r="J127" s="19" t="e">
        <f>SUM(G127/H127)</f>
        <v>#DIV/0!</v>
      </c>
    </row>
    <row r="128" spans="1:10" x14ac:dyDescent="0.2">
      <c r="A128" s="13">
        <v>55</v>
      </c>
      <c r="B128" s="41" t="s">
        <v>11</v>
      </c>
      <c r="C128" s="40"/>
      <c r="D128" s="36">
        <f>SUM(D17+D127)</f>
        <v>0</v>
      </c>
      <c r="E128" s="36">
        <f>SUM(E17+E127)</f>
        <v>0</v>
      </c>
      <c r="F128" s="36">
        <f>SUM(F17+F127)</f>
        <v>0</v>
      </c>
      <c r="G128" s="36">
        <f>SUM(G17+G127)</f>
        <v>0</v>
      </c>
      <c r="H128" s="57">
        <f>SUM(H17+H127)</f>
        <v>176700</v>
      </c>
      <c r="I128" s="20" t="e">
        <f>SUM(G128/F128)</f>
        <v>#DIV/0!</v>
      </c>
      <c r="J128" s="19">
        <f>SUM(G128/H128)</f>
        <v>0</v>
      </c>
    </row>
    <row r="130" spans="8:8" x14ac:dyDescent="0.2">
      <c r="H130" s="2" t="s">
        <v>41</v>
      </c>
    </row>
    <row r="131" spans="8:8" x14ac:dyDescent="0.2">
      <c r="H131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view="pageBreakPreview" zoomScaleNormal="100" zoomScaleSheetLayoutView="100" workbookViewId="0">
      <selection activeCell="K71" sqref="K71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468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464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SUM(D18+D95+D112)</f>
        <v>0</v>
      </c>
      <c r="E17" s="36">
        <f>SUM(E18+E95+E112)</f>
        <v>90466.65</v>
      </c>
      <c r="F17" s="36">
        <f>SUM(D17:E17)</f>
        <v>90466.65</v>
      </c>
      <c r="G17" s="36">
        <f>SUM(G18+G95+G112)</f>
        <v>90466.65</v>
      </c>
      <c r="H17" s="36">
        <f>SUM(H18+H95+H112)</f>
        <v>44853.99</v>
      </c>
      <c r="I17" s="20">
        <f t="shared" ref="I17:I116" si="0">SUM(G17/F17)</f>
        <v>1</v>
      </c>
      <c r="J17" s="19">
        <f t="shared" ref="J17:J94" si="1">SUM(G17/H17)</f>
        <v>2.0169142143207326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SUM(D19+D24+D83+D91)</f>
        <v>0</v>
      </c>
      <c r="E18" s="36">
        <f>SUM(E19+E24+E83)</f>
        <v>90466.65</v>
      </c>
      <c r="F18" s="36">
        <f>SUM(D18:E18)</f>
        <v>90466.65</v>
      </c>
      <c r="G18" s="36">
        <f>SUM(G19+G24+G83+G91)</f>
        <v>90466.65</v>
      </c>
      <c r="H18" s="36">
        <f>SUM(H19+H24+H83)</f>
        <v>44853.99</v>
      </c>
      <c r="I18" s="20">
        <f>SUM(G18/F18)</f>
        <v>1</v>
      </c>
      <c r="J18" s="19">
        <f t="shared" si="1"/>
        <v>2.0169142143207326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90466.65</v>
      </c>
      <c r="F24" s="66">
        <f t="shared" si="2"/>
        <v>90466.65</v>
      </c>
      <c r="G24" s="66">
        <f>SUM(G25+G35+G41+G46+G51+G54+G57+G61+G65)</f>
        <v>90466.65</v>
      </c>
      <c r="H24" s="66">
        <f>SUM(H25+H35+H41+H46+H51+H54+H57+H61+H65)</f>
        <v>44853.99</v>
      </c>
      <c r="I24" s="9">
        <f t="shared" si="0"/>
        <v>1</v>
      </c>
      <c r="J24" s="8">
        <f t="shared" si="1"/>
        <v>2.0169142143207326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90466.65</v>
      </c>
      <c r="F65" s="29">
        <f t="shared" si="4"/>
        <v>90466.65</v>
      </c>
      <c r="G65" s="33">
        <f>SUM(G66:G82)</f>
        <v>90466.65</v>
      </c>
      <c r="H65" s="33">
        <f>SUM(H66:H82)</f>
        <v>44853.99</v>
      </c>
      <c r="I65" s="9">
        <f t="shared" si="0"/>
        <v>1</v>
      </c>
      <c r="J65" s="8">
        <f t="shared" si="1"/>
        <v>2.0169142143207326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15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156"/>
      <c r="F68" s="156">
        <f t="shared" si="4"/>
        <v>0</v>
      </c>
      <c r="G68" s="153"/>
      <c r="H68" s="153">
        <v>1441</v>
      </c>
      <c r="I68" s="9" t="e">
        <f t="shared" si="0"/>
        <v>#DIV/0!</v>
      </c>
      <c r="J68" s="8">
        <f t="shared" si="1"/>
        <v>0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15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15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15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3">
        <v>5800</v>
      </c>
      <c r="F72" s="156">
        <f t="shared" si="4"/>
        <v>5800</v>
      </c>
      <c r="G72" s="153">
        <v>5800</v>
      </c>
      <c r="H72" s="33"/>
      <c r="I72" s="9">
        <f t="shared" si="0"/>
        <v>1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153"/>
      <c r="F73" s="156">
        <f t="shared" si="4"/>
        <v>0</v>
      </c>
      <c r="G73" s="15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153"/>
      <c r="F74" s="156">
        <f t="shared" si="4"/>
        <v>0</v>
      </c>
      <c r="G74" s="15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153"/>
      <c r="F75" s="156">
        <f t="shared" si="4"/>
        <v>0</v>
      </c>
      <c r="G75" s="153"/>
      <c r="H75" s="33"/>
      <c r="I75" s="9" t="e">
        <f t="shared" si="0"/>
        <v>#DIV/0!</v>
      </c>
      <c r="J75" s="8" t="e">
        <f t="shared" si="1"/>
        <v>#DIV/0!</v>
      </c>
    </row>
    <row r="76" spans="1:10" x14ac:dyDescent="0.2">
      <c r="A76" s="13" t="s">
        <v>253</v>
      </c>
      <c r="B76" s="32" t="s">
        <v>173</v>
      </c>
      <c r="C76" s="16">
        <v>613958</v>
      </c>
      <c r="D76" s="29"/>
      <c r="E76" s="153"/>
      <c r="F76" s="156"/>
      <c r="G76" s="153"/>
      <c r="H76" s="33"/>
      <c r="I76" s="9"/>
      <c r="J76" s="8"/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153">
        <v>68043.45</v>
      </c>
      <c r="F77" s="156">
        <f t="shared" si="4"/>
        <v>68043.45</v>
      </c>
      <c r="G77" s="153">
        <v>68043.45</v>
      </c>
      <c r="H77" s="153">
        <v>35370</v>
      </c>
      <c r="I77" s="9">
        <f t="shared" si="0"/>
        <v>1</v>
      </c>
      <c r="J77" s="8">
        <f t="shared" si="1"/>
        <v>1.9237616624257845</v>
      </c>
    </row>
    <row r="78" spans="1:10" ht="10.5" customHeight="1" x14ac:dyDescent="0.2">
      <c r="A78" s="13" t="s">
        <v>255</v>
      </c>
      <c r="B78" s="32" t="s">
        <v>478</v>
      </c>
      <c r="C78" s="16">
        <v>613981</v>
      </c>
      <c r="D78" s="29"/>
      <c r="E78" s="153">
        <v>6587.65</v>
      </c>
      <c r="F78" s="156">
        <f t="shared" si="4"/>
        <v>6587.65</v>
      </c>
      <c r="G78" s="153">
        <v>6587.65</v>
      </c>
      <c r="H78" s="153">
        <v>3276.72</v>
      </c>
      <c r="I78" s="9">
        <f t="shared" si="0"/>
        <v>1</v>
      </c>
      <c r="J78" s="8">
        <f t="shared" si="1"/>
        <v>2.0104403183671478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153">
        <v>228.24</v>
      </c>
      <c r="F79" s="156">
        <f t="shared" si="4"/>
        <v>228.24</v>
      </c>
      <c r="G79" s="153">
        <v>228.24</v>
      </c>
      <c r="H79" s="153">
        <v>101.6</v>
      </c>
      <c r="I79" s="9">
        <f t="shared" si="0"/>
        <v>1</v>
      </c>
      <c r="J79" s="8">
        <f t="shared" si="1"/>
        <v>2.246456692913386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153">
        <v>9807.31</v>
      </c>
      <c r="F80" s="156">
        <f t="shared" si="4"/>
        <v>9807.31</v>
      </c>
      <c r="G80" s="153">
        <v>9807.31</v>
      </c>
      <c r="H80" s="153">
        <v>4664.67</v>
      </c>
      <c r="I80" s="9">
        <f t="shared" si="0"/>
        <v>1</v>
      </c>
      <c r="J80" s="8">
        <f t="shared" si="1"/>
        <v>2.1024659836601516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21"/>
      <c r="F81" s="156">
        <f t="shared" si="4"/>
        <v>0</v>
      </c>
      <c r="G81" s="15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4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SUM(D84+D85+D86+D90+D91+D92+D93+D94+D95)</f>
        <v>0</v>
      </c>
      <c r="E83" s="29">
        <f>SUM(E84+E85+E86+E90+E91+E92+E93+E94+E95)</f>
        <v>0</v>
      </c>
      <c r="F83" s="29">
        <f>SUM(F84+F85+F86+F90+F91+F92+F93+F94+F95)</f>
        <v>0</v>
      </c>
      <c r="G83" s="29">
        <f>SUM(G84+G85+G86+G90+G91+G92+G93+G94+G95)</f>
        <v>0</v>
      </c>
      <c r="H83" s="29">
        <f>SUM(H84+H85+H86+H90+H91+H92+H93+H94+H95)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4" si="5">SUM(D84:E84)</f>
        <v>0</v>
      </c>
      <c r="G84" s="153"/>
      <c r="H84" s="15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5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SUM(D87:D89)</f>
        <v>0</v>
      </c>
      <c r="E86" s="29">
        <f>SUM(E87:E89)</f>
        <v>0</v>
      </c>
      <c r="F86" s="29">
        <f t="shared" si="5"/>
        <v>0</v>
      </c>
      <c r="G86" s="29">
        <f>SUM(G87:G89)</f>
        <v>0</v>
      </c>
      <c r="H86" s="29">
        <f>SUM(H87:H89)</f>
        <v>0</v>
      </c>
      <c r="I86" s="9" t="e">
        <f t="shared" si="0"/>
        <v>#DIV/0!</v>
      </c>
      <c r="J86" s="8" t="e">
        <f t="shared" si="1"/>
        <v>#DIV/0!</v>
      </c>
    </row>
    <row r="87" spans="1:10" x14ac:dyDescent="0.2">
      <c r="A87" s="166" t="s">
        <v>259</v>
      </c>
      <c r="B87" s="162" t="s">
        <v>387</v>
      </c>
      <c r="C87" s="16">
        <v>614311</v>
      </c>
      <c r="D87" s="29">
        <v>0</v>
      </c>
      <c r="E87" s="156"/>
      <c r="F87" s="156">
        <f>SUM(D87:E87)</f>
        <v>0</v>
      </c>
      <c r="G87" s="153"/>
      <c r="H87" s="153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 t="s">
        <v>260</v>
      </c>
      <c r="B88" s="162" t="s">
        <v>388</v>
      </c>
      <c r="C88" s="16">
        <v>614311</v>
      </c>
      <c r="D88" s="29"/>
      <c r="E88" s="156"/>
      <c r="F88" s="156">
        <f t="shared" ref="F88:F89" si="6">SUM(D88:E88)</f>
        <v>0</v>
      </c>
      <c r="G88" s="153"/>
      <c r="H88" s="153"/>
      <c r="I88" s="9"/>
      <c r="J88" s="8"/>
    </row>
    <row r="89" spans="1:10" x14ac:dyDescent="0.2">
      <c r="A89" s="166" t="s">
        <v>261</v>
      </c>
      <c r="B89" s="162" t="s">
        <v>389</v>
      </c>
      <c r="C89" s="16">
        <v>614311</v>
      </c>
      <c r="D89" s="29"/>
      <c r="E89" s="156"/>
      <c r="F89" s="156">
        <f t="shared" si="6"/>
        <v>0</v>
      </c>
      <c r="G89" s="153"/>
      <c r="H89" s="153"/>
      <c r="I89" s="9"/>
      <c r="J89" s="8"/>
    </row>
    <row r="90" spans="1:10" x14ac:dyDescent="0.2">
      <c r="A90" s="149">
        <v>20</v>
      </c>
      <c r="B90" s="148" t="s">
        <v>71</v>
      </c>
      <c r="C90" s="149">
        <v>614400</v>
      </c>
      <c r="D90" s="29"/>
      <c r="E90" s="65"/>
      <c r="F90" s="65">
        <f t="shared" si="5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5"/>
        <v>0</v>
      </c>
      <c r="G91" s="65"/>
      <c r="H91" s="65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5"/>
        <v>0</v>
      </c>
      <c r="G94" s="33"/>
      <c r="H94" s="33"/>
      <c r="I94" s="9" t="e">
        <f t="shared" si="0"/>
        <v>#DIV/0!</v>
      </c>
      <c r="J94" s="8" t="e">
        <f t="shared" si="1"/>
        <v>#DIV/0!</v>
      </c>
    </row>
    <row r="95" spans="1:10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33"/>
      <c r="I95" s="9" t="e">
        <f t="shared" si="0"/>
        <v>#DIV/0!</v>
      </c>
      <c r="J95" s="8" t="e">
        <f t="shared" ref="J95:J124" si="7">SUM(G95/H95)</f>
        <v>#DIV/0!</v>
      </c>
    </row>
    <row r="96" spans="1:10" x14ac:dyDescent="0.2">
      <c r="A96" s="17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8">SUM(D96:E96)</f>
        <v>0</v>
      </c>
      <c r="G96" s="29">
        <f>SUM(G97:G99)</f>
        <v>0</v>
      </c>
      <c r="H96" s="29">
        <f>SUM(H97:H99)</f>
        <v>0</v>
      </c>
      <c r="I96" s="9" t="e">
        <f t="shared" si="0"/>
        <v>#DIV/0!</v>
      </c>
      <c r="J96" s="8" t="e">
        <f t="shared" si="7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8"/>
        <v>0</v>
      </c>
      <c r="G99" s="33"/>
      <c r="H99" s="33"/>
      <c r="I99" s="9" t="e">
        <f t="shared" si="0"/>
        <v>#DIV/0!</v>
      </c>
      <c r="J99" s="8" t="e">
        <f t="shared" si="7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SUM(D101+D109)</f>
        <v>0</v>
      </c>
      <c r="E100" s="36">
        <f>SUM(E101+E109)</f>
        <v>0</v>
      </c>
      <c r="F100" s="36">
        <f t="shared" si="8"/>
        <v>0</v>
      </c>
      <c r="G100" s="36">
        <f>SUM(G101+G109)</f>
        <v>0</v>
      </c>
      <c r="H100" s="36">
        <f>SUM(H101+H109)</f>
        <v>0</v>
      </c>
      <c r="I100" s="20" t="e">
        <f t="shared" si="0"/>
        <v>#DIV/0!</v>
      </c>
      <c r="J100" s="19" t="e">
        <f t="shared" si="7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SUM(D102:D108)</f>
        <v>0</v>
      </c>
      <c r="E101" s="29">
        <f>SUM(E102:E108)</f>
        <v>0</v>
      </c>
      <c r="F101" s="29">
        <f t="shared" si="8"/>
        <v>0</v>
      </c>
      <c r="G101" s="29">
        <f>SUM(G102:G108)</f>
        <v>0</v>
      </c>
      <c r="H101" s="29">
        <f>SUM(H102:H108)</f>
        <v>0</v>
      </c>
      <c r="I101" s="9" t="e">
        <f t="shared" si="0"/>
        <v>#DIV/0!</v>
      </c>
      <c r="J101" s="8" t="e">
        <f t="shared" si="7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0</v>
      </c>
      <c r="F104" s="29">
        <f t="shared" si="8"/>
        <v>0</v>
      </c>
      <c r="G104" s="33"/>
      <c r="H104" s="33"/>
      <c r="I104" s="9" t="e">
        <f t="shared" si="0"/>
        <v>#DIV/0!</v>
      </c>
      <c r="J104" s="8" t="e">
        <f t="shared" si="7"/>
        <v>#DIV/0!</v>
      </c>
    </row>
    <row r="105" spans="1:10" x14ac:dyDescent="0.2">
      <c r="A105" s="13"/>
      <c r="B105" s="32"/>
      <c r="C105" s="16"/>
      <c r="D105" s="29"/>
      <c r="E105" s="29"/>
      <c r="F105" s="156">
        <f t="shared" si="8"/>
        <v>0</v>
      </c>
      <c r="G105" s="33"/>
      <c r="H105" s="33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8"/>
        <v>0</v>
      </c>
      <c r="G108" s="33"/>
      <c r="H108" s="33"/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8"/>
        <v>0</v>
      </c>
      <c r="G109" s="29">
        <f>SUM(G110:G112)</f>
        <v>0</v>
      </c>
      <c r="H109" s="29">
        <f>SUM(H110:H112)</f>
        <v>0</v>
      </c>
      <c r="I109" s="9" t="e">
        <f t="shared" si="0"/>
        <v>#DIV/0!</v>
      </c>
      <c r="J109" s="8" t="e">
        <f t="shared" si="7"/>
        <v>#DIV/0!</v>
      </c>
    </row>
    <row r="110" spans="1:10" x14ac:dyDescent="0.2">
      <c r="A110" s="17">
        <v>39</v>
      </c>
      <c r="B110" s="25" t="s">
        <v>57</v>
      </c>
      <c r="C110" s="28">
        <v>615100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8"/>
        <v>0</v>
      </c>
      <c r="G111" s="33"/>
      <c r="H111" s="33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8"/>
        <v>0</v>
      </c>
      <c r="G112" s="15"/>
      <c r="H112" s="15"/>
      <c r="I112" s="9" t="e">
        <f t="shared" si="0"/>
        <v>#DIV/0!</v>
      </c>
      <c r="J112" s="8" t="e">
        <f t="shared" si="7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8"/>
        <v>0</v>
      </c>
      <c r="G113" s="21">
        <f>SUM(G114:G120)</f>
        <v>0</v>
      </c>
      <c r="H113" s="21">
        <f>SUM(H114:H120)</f>
        <v>0</v>
      </c>
      <c r="I113" s="20" t="e">
        <f t="shared" si="0"/>
        <v>#DIV/0!</v>
      </c>
      <c r="J113" s="19" t="e">
        <f t="shared" si="7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8"/>
        <v>0</v>
      </c>
      <c r="G116" s="15"/>
      <c r="H116" s="15"/>
      <c r="I116" s="9" t="e">
        <f t="shared" si="0"/>
        <v>#DIV/0!</v>
      </c>
      <c r="J116" s="8" t="e">
        <f t="shared" si="7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8"/>
        <v>0</v>
      </c>
      <c r="G117" s="15"/>
      <c r="H117" s="15"/>
      <c r="I117" s="9" t="e">
        <f t="shared" ref="I117:I125" si="9">SUM(G117/F117)</f>
        <v>#DIV/0!</v>
      </c>
      <c r="J117" s="8" t="e">
        <f t="shared" si="7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8"/>
        <v>0</v>
      </c>
      <c r="G120" s="15"/>
      <c r="H120" s="15"/>
      <c r="I120" s="9" t="e">
        <f t="shared" si="9"/>
        <v>#DIV/0!</v>
      </c>
      <c r="J120" s="8" t="e">
        <f t="shared" si="7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8"/>
        <v>0</v>
      </c>
      <c r="G121" s="21">
        <f>SUM(G122:G124)</f>
        <v>0</v>
      </c>
      <c r="H121" s="21">
        <f>SUM(H122:H124)</f>
        <v>0</v>
      </c>
      <c r="I121" s="20" t="e">
        <f t="shared" si="9"/>
        <v>#DIV/0!</v>
      </c>
      <c r="J121" s="19" t="e">
        <f t="shared" si="7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8"/>
        <v>0</v>
      </c>
      <c r="G124" s="15"/>
      <c r="H124" s="15"/>
      <c r="I124" s="9" t="e">
        <f t="shared" si="9"/>
        <v>#DIV/0!</v>
      </c>
      <c r="J124" s="8" t="e">
        <f t="shared" si="7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8"/>
        <v>0</v>
      </c>
      <c r="G125" s="10"/>
      <c r="H125" s="10"/>
      <c r="I125" s="20" t="e">
        <f t="shared" si="9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>SUM(E17+E125)</f>
        <v>90466.65</v>
      </c>
      <c r="F126" s="36">
        <f>SUM(F17+F125)</f>
        <v>90466.65</v>
      </c>
      <c r="G126" s="36">
        <f>SUM(G17+G125)</f>
        <v>90466.65</v>
      </c>
      <c r="H126" s="36">
        <f>SUM(H17+H125)</f>
        <v>44853.99</v>
      </c>
      <c r="I126" s="20">
        <f>SUM(G126/F126)</f>
        <v>1</v>
      </c>
      <c r="J126" s="19">
        <f>SUM(G126/H126)</f>
        <v>2.0169142143207326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2" manualBreakCount="2">
    <brk id="56" max="9" man="1"/>
    <brk id="130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9"/>
  <sheetViews>
    <sheetView view="pageBreakPreview" zoomScaleNormal="100" zoomScaleSheetLayoutView="100" workbookViewId="0">
      <selection activeCell="G17" sqref="G1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487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486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SUM(D18+D100+D113+D121)</f>
        <v>0</v>
      </c>
      <c r="E17" s="36">
        <f t="shared" ref="E17:H17" si="0">SUM(E18+E100+E113+E121)</f>
        <v>96274.38</v>
      </c>
      <c r="F17" s="36">
        <f t="shared" si="0"/>
        <v>96274.38</v>
      </c>
      <c r="G17" s="36">
        <f t="shared" si="0"/>
        <v>47637.789999999994</v>
      </c>
      <c r="H17" s="57">
        <f t="shared" si="0"/>
        <v>0</v>
      </c>
      <c r="I17" s="36" t="e">
        <f>SUM(I18+I100+I113+I121)</f>
        <v>#DIV/0!</v>
      </c>
      <c r="J17" s="36" t="e">
        <f t="shared" ref="J17" si="1">SUM(J18+J100+J113+J121)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SUM(D19+D24+D83+D91)</f>
        <v>0</v>
      </c>
      <c r="E18" s="36">
        <f t="shared" ref="E18:J18" si="2">SUM(E19+E24+E83+E91)</f>
        <v>84017.38</v>
      </c>
      <c r="F18" s="36">
        <f t="shared" si="2"/>
        <v>84017.38</v>
      </c>
      <c r="G18" s="36">
        <f t="shared" si="2"/>
        <v>37691.49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6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4" si="4">SUM(G20/H20)</f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209">
        <v>6</v>
      </c>
      <c r="B24" s="31" t="s">
        <v>3</v>
      </c>
      <c r="C24" s="30">
        <v>613000</v>
      </c>
      <c r="D24" s="66">
        <f>SUM(D25+D35+D41+D46+D52+D55+D58+D62+D66)</f>
        <v>0</v>
      </c>
      <c r="E24" s="66">
        <f>SUM(E25:E66)</f>
        <v>84017.38</v>
      </c>
      <c r="F24" s="66">
        <f t="shared" si="5"/>
        <v>84017.38</v>
      </c>
      <c r="G24" s="66">
        <f>SUM(G25+G35+G41+G46+G52+G55+G58+G62+G66)</f>
        <v>37691.49</v>
      </c>
      <c r="H24" s="198">
        <f>SUM(H25+H35+H41+H46+H52+H55+H58+H62+H66)</f>
        <v>0</v>
      </c>
      <c r="I24" s="9">
        <f t="shared" si="3"/>
        <v>0.44861539362450953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3000</v>
      </c>
      <c r="F25" s="33">
        <f t="shared" si="5"/>
        <v>3000</v>
      </c>
      <c r="G25" s="65">
        <f>SUM(G26:G34)</f>
        <v>2274.9699999999998</v>
      </c>
      <c r="H25" s="63">
        <f>SUM(H26:H34)</f>
        <v>0</v>
      </c>
      <c r="I25" s="9">
        <f t="shared" si="3"/>
        <v>0.75832333333333324</v>
      </c>
      <c r="J25" s="8" t="e">
        <f t="shared" si="4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>
        <v>3000</v>
      </c>
      <c r="F26" s="153">
        <f t="shared" si="5"/>
        <v>3000</v>
      </c>
      <c r="G26" s="15">
        <v>20</v>
      </c>
      <c r="H26" s="63"/>
      <c r="I26" s="9">
        <f t="shared" si="3"/>
        <v>6.6666666666666671E-3</v>
      </c>
      <c r="J26" s="8" t="e">
        <f t="shared" si="4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>
        <v>1403.85</v>
      </c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>
        <v>851.12</v>
      </c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SUM(D47:D51)</f>
        <v>0</v>
      </c>
      <c r="E46" s="33">
        <f>SUM(E47:E51)</f>
        <v>2500</v>
      </c>
      <c r="F46" s="33">
        <f t="shared" ref="F46:F53" si="6">SUM(D46:E46)</f>
        <v>2500</v>
      </c>
      <c r="G46" s="33">
        <f>SUM(G47:G51)</f>
        <v>632.20000000000005</v>
      </c>
      <c r="H46" s="195">
        <f>SUM(H47:H50)</f>
        <v>0</v>
      </c>
      <c r="I46" s="9">
        <f t="shared" si="3"/>
        <v>0.25287999999999999</v>
      </c>
      <c r="J46" s="8" t="e">
        <f t="shared" si="4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33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7" t="s">
        <v>274</v>
      </c>
      <c r="B51" s="92" t="s">
        <v>275</v>
      </c>
      <c r="C51" s="16">
        <v>613492</v>
      </c>
      <c r="D51" s="33"/>
      <c r="E51" s="33">
        <v>2500</v>
      </c>
      <c r="F51" s="33"/>
      <c r="G51" s="15">
        <v>632.20000000000005</v>
      </c>
      <c r="H51" s="63"/>
      <c r="I51" s="9"/>
      <c r="J51" s="8"/>
    </row>
    <row r="52" spans="1:10" ht="15" customHeight="1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6"/>
        <v>0</v>
      </c>
      <c r="G52" s="65">
        <f>SUM(G53:G54)</f>
        <v>0</v>
      </c>
      <c r="H52" s="195">
        <f>SUM(H53:H54)</f>
        <v>0</v>
      </c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6"/>
        <v>0</v>
      </c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3" t="s">
        <v>234</v>
      </c>
      <c r="B54" s="92" t="s">
        <v>154</v>
      </c>
      <c r="C54" s="16">
        <v>613523</v>
      </c>
      <c r="D54" s="153"/>
      <c r="E54" s="153"/>
      <c r="F54" s="153"/>
      <c r="G54" s="15"/>
      <c r="H54" s="63"/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62">
        <f>SUM(H56:H57)</f>
        <v>0</v>
      </c>
      <c r="I55" s="9" t="e">
        <f t="shared" si="3"/>
        <v>#DIV/0!</v>
      </c>
      <c r="J55" s="8" t="e">
        <f t="shared" si="4"/>
        <v>#DIV/0!</v>
      </c>
    </row>
    <row r="56" spans="1:10" ht="15" customHeight="1" x14ac:dyDescent="0.2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99"/>
      <c r="I56" s="9" t="e">
        <f t="shared" si="3"/>
        <v>#DIV/0!</v>
      </c>
      <c r="J56" s="8" t="e">
        <f t="shared" si="4"/>
        <v>#DIV/0!</v>
      </c>
    </row>
    <row r="57" spans="1:10" ht="25.5" customHeight="1" x14ac:dyDescent="0.2">
      <c r="A57" s="17" t="s">
        <v>236</v>
      </c>
      <c r="B57" s="92" t="s">
        <v>156</v>
      </c>
      <c r="C57" s="16">
        <v>613614</v>
      </c>
      <c r="D57" s="29"/>
      <c r="E57" s="29"/>
      <c r="F57" s="29"/>
      <c r="G57" s="33"/>
      <c r="H57" s="62"/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82" si="7">SUM(D58:E58)</f>
        <v>0</v>
      </c>
      <c r="G58" s="33">
        <f>SUM(G59:G61)</f>
        <v>0</v>
      </c>
      <c r="H58" s="62">
        <f>SUM(H59:H61)</f>
        <v>0</v>
      </c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7"/>
        <v>0</v>
      </c>
      <c r="G59" s="153"/>
      <c r="H59" s="199"/>
      <c r="I59" s="9" t="e">
        <f t="shared" si="3"/>
        <v>#DIV/0!</v>
      </c>
      <c r="J59" s="8" t="e">
        <f t="shared" si="4"/>
        <v>#DIV/0!</v>
      </c>
    </row>
    <row r="60" spans="1:10" ht="15" customHeight="1" x14ac:dyDescent="0.2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25.5" customHeight="1" x14ac:dyDescent="0.2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7"/>
        <v>0</v>
      </c>
      <c r="G61" s="33"/>
      <c r="H61" s="62"/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49">
        <v>14</v>
      </c>
      <c r="B62" s="150" t="s">
        <v>72</v>
      </c>
      <c r="C62" s="149">
        <v>613800</v>
      </c>
      <c r="D62" s="29">
        <f>SUM(D63:D65)</f>
        <v>0</v>
      </c>
      <c r="E62" s="29"/>
      <c r="F62" s="29">
        <f t="shared" si="7"/>
        <v>0</v>
      </c>
      <c r="G62" s="65">
        <f>SUM(G63:G65)</f>
        <v>0</v>
      </c>
      <c r="H62" s="58">
        <f>SUM(H63:H65)</f>
        <v>0</v>
      </c>
      <c r="I62" s="9" t="e">
        <f t="shared" si="3"/>
        <v>#DIV/0!</v>
      </c>
      <c r="J62" s="8" t="e">
        <f t="shared" si="4"/>
        <v>#DIV/0!</v>
      </c>
    </row>
    <row r="63" spans="1:10" ht="15" customHeight="1" x14ac:dyDescent="0.2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7"/>
        <v>0</v>
      </c>
      <c r="G63" s="153"/>
      <c r="H63" s="199"/>
      <c r="I63" s="9" t="e">
        <f t="shared" si="3"/>
        <v>#DIV/0!</v>
      </c>
      <c r="J63" s="8" t="e">
        <f t="shared" si="4"/>
        <v>#DIV/0!</v>
      </c>
    </row>
    <row r="64" spans="1:10" ht="25.5" customHeight="1" x14ac:dyDescent="0.2">
      <c r="A64" s="17" t="s">
        <v>241</v>
      </c>
      <c r="B64" s="92" t="s">
        <v>161</v>
      </c>
      <c r="C64" s="16">
        <v>613815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7"/>
        <v>0</v>
      </c>
      <c r="G65" s="33"/>
      <c r="H65" s="62"/>
      <c r="I65" s="9" t="e">
        <f t="shared" si="3"/>
        <v>#DIV/0!</v>
      </c>
      <c r="J65" s="8" t="e">
        <f t="shared" si="4"/>
        <v>#DIV/0!</v>
      </c>
    </row>
    <row r="66" spans="1:10" ht="15" customHeight="1" x14ac:dyDescent="0.2">
      <c r="A66" s="151">
        <v>15</v>
      </c>
      <c r="B66" s="148" t="s">
        <v>26</v>
      </c>
      <c r="C66" s="149">
        <v>613900</v>
      </c>
      <c r="D66" s="29">
        <f>SUM(D67:D82)</f>
        <v>0</v>
      </c>
      <c r="E66" s="29">
        <f>SUM(E67:E82)</f>
        <v>73017.38</v>
      </c>
      <c r="F66" s="29">
        <f t="shared" si="7"/>
        <v>73017.38</v>
      </c>
      <c r="G66" s="33">
        <f>SUM(G67:G82)</f>
        <v>34784.32</v>
      </c>
      <c r="H66" s="62">
        <f>SUM(H67:H82)</f>
        <v>0</v>
      </c>
      <c r="I66" s="9">
        <f t="shared" si="3"/>
        <v>0.47638411567218653</v>
      </c>
      <c r="J66" s="8" t="e">
        <f t="shared" si="4"/>
        <v>#DIV/0!</v>
      </c>
    </row>
    <row r="67" spans="1:10" ht="15" customHeight="1" x14ac:dyDescent="0.2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7"/>
        <v>0</v>
      </c>
      <c r="G67" s="153"/>
      <c r="H67" s="199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245</v>
      </c>
      <c r="B69" s="32" t="s">
        <v>165</v>
      </c>
      <c r="C69" s="16">
        <v>613914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5" customHeight="1" x14ac:dyDescent="0.2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8.75" customHeight="1" x14ac:dyDescent="0.2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7"/>
        <v>0</v>
      </c>
      <c r="G72" s="153"/>
      <c r="H72" s="62"/>
      <c r="I72" s="9" t="e">
        <f t="shared" si="3"/>
        <v>#DIV/0!</v>
      </c>
      <c r="J72" s="8" t="e">
        <f t="shared" si="4"/>
        <v>#DIV/0!</v>
      </c>
    </row>
    <row r="73" spans="1:10" ht="11.25" customHeight="1" x14ac:dyDescent="0.2">
      <c r="A73" s="13" t="s">
        <v>249</v>
      </c>
      <c r="B73" s="32" t="s">
        <v>169</v>
      </c>
      <c r="C73" s="16">
        <v>613939</v>
      </c>
      <c r="D73" s="29"/>
      <c r="E73" s="221">
        <v>73017.38</v>
      </c>
      <c r="F73" s="156">
        <f t="shared" si="7"/>
        <v>73017.38</v>
      </c>
      <c r="G73" s="153">
        <v>34258.82</v>
      </c>
      <c r="H73" s="62"/>
      <c r="I73" s="9">
        <f t="shared" si="3"/>
        <v>0.46918719899289729</v>
      </c>
      <c r="J73" s="8" t="e">
        <f t="shared" si="4"/>
        <v>#DIV/0!</v>
      </c>
    </row>
    <row r="74" spans="1:10" x14ac:dyDescent="0.2">
      <c r="A74" s="13" t="s">
        <v>250</v>
      </c>
      <c r="B74" s="32" t="s">
        <v>170</v>
      </c>
      <c r="C74" s="16">
        <v>613955</v>
      </c>
      <c r="D74" s="29"/>
      <c r="E74" s="29"/>
      <c r="F74" s="156">
        <f t="shared" si="7"/>
        <v>0</v>
      </c>
      <c r="G74" s="153"/>
      <c r="H74" s="62"/>
      <c r="I74" s="9" t="e">
        <f t="shared" si="3"/>
        <v>#DIV/0!</v>
      </c>
      <c r="J74" s="8" t="e">
        <f t="shared" si="4"/>
        <v>#DIV/0!</v>
      </c>
    </row>
    <row r="75" spans="1:10" x14ac:dyDescent="0.2">
      <c r="A75" s="13" t="s">
        <v>251</v>
      </c>
      <c r="B75" s="32" t="s">
        <v>171</v>
      </c>
      <c r="C75" s="16">
        <v>613956</v>
      </c>
      <c r="D75" s="29"/>
      <c r="E75" s="29"/>
      <c r="F75" s="156">
        <f t="shared" si="7"/>
        <v>0</v>
      </c>
      <c r="G75" s="153"/>
      <c r="H75" s="62"/>
      <c r="I75" s="9" t="e">
        <f t="shared" si="3"/>
        <v>#DIV/0!</v>
      </c>
      <c r="J75" s="8" t="e">
        <f t="shared" si="4"/>
        <v>#DIV/0!</v>
      </c>
    </row>
    <row r="76" spans="1:10" ht="24" x14ac:dyDescent="0.2">
      <c r="A76" s="13" t="s">
        <v>252</v>
      </c>
      <c r="B76" s="32" t="s">
        <v>172</v>
      </c>
      <c r="C76" s="16">
        <v>613957</v>
      </c>
      <c r="D76" s="29"/>
      <c r="E76" s="29"/>
      <c r="F76" s="156">
        <f t="shared" si="7"/>
        <v>0</v>
      </c>
      <c r="G76" s="153"/>
      <c r="H76" s="62"/>
      <c r="I76" s="9" t="e">
        <f t="shared" si="3"/>
        <v>#DIV/0!</v>
      </c>
      <c r="J76" s="8" t="e">
        <f t="shared" si="4"/>
        <v>#DIV/0!</v>
      </c>
    </row>
    <row r="77" spans="1:10" ht="8.25" customHeight="1" x14ac:dyDescent="0.2">
      <c r="A77" s="13" t="s">
        <v>253</v>
      </c>
      <c r="B77" s="32" t="s">
        <v>173</v>
      </c>
      <c r="C77" s="16">
        <v>613958</v>
      </c>
      <c r="D77" s="29"/>
      <c r="E77" s="29"/>
      <c r="F77" s="156">
        <f t="shared" si="7"/>
        <v>0</v>
      </c>
      <c r="G77" s="153"/>
      <c r="H77" s="62"/>
      <c r="I77" s="9" t="e">
        <f t="shared" si="3"/>
        <v>#DIV/0!</v>
      </c>
      <c r="J77" s="8" t="e">
        <f t="shared" si="4"/>
        <v>#DIV/0!</v>
      </c>
    </row>
    <row r="78" spans="1:10" ht="10.5" customHeight="1" x14ac:dyDescent="0.2">
      <c r="A78" s="13" t="s">
        <v>254</v>
      </c>
      <c r="B78" s="32" t="s">
        <v>174</v>
      </c>
      <c r="C78" s="16">
        <v>613981</v>
      </c>
      <c r="D78" s="29"/>
      <c r="E78" s="29"/>
      <c r="F78" s="156">
        <f t="shared" si="7"/>
        <v>0</v>
      </c>
      <c r="G78" s="153"/>
      <c r="H78" s="62"/>
      <c r="I78" s="9" t="e">
        <f t="shared" si="3"/>
        <v>#DIV/0!</v>
      </c>
      <c r="J78" s="8" t="e">
        <f t="shared" si="4"/>
        <v>#DIV/0!</v>
      </c>
    </row>
    <row r="79" spans="1:10" ht="36" x14ac:dyDescent="0.2">
      <c r="A79" s="13" t="s">
        <v>255</v>
      </c>
      <c r="B79" s="32" t="s">
        <v>175</v>
      </c>
      <c r="C79" s="16">
        <v>613984</v>
      </c>
      <c r="D79" s="29"/>
      <c r="E79" s="29"/>
      <c r="F79" s="156">
        <f t="shared" si="7"/>
        <v>0</v>
      </c>
      <c r="G79" s="153"/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256</v>
      </c>
      <c r="B80" s="32" t="s">
        <v>176</v>
      </c>
      <c r="C80" s="16">
        <v>613985</v>
      </c>
      <c r="D80" s="29"/>
      <c r="E80" s="29"/>
      <c r="F80" s="156">
        <f t="shared" si="7"/>
        <v>0</v>
      </c>
      <c r="G80" s="153"/>
      <c r="H80" s="62"/>
      <c r="I80" s="9" t="e">
        <f t="shared" si="3"/>
        <v>#DIV/0!</v>
      </c>
      <c r="J80" s="8" t="e">
        <f t="shared" si="4"/>
        <v>#DIV/0!</v>
      </c>
    </row>
    <row r="81" spans="1:25" x14ac:dyDescent="0.2">
      <c r="A81" s="13" t="s">
        <v>257</v>
      </c>
      <c r="B81" s="32" t="s">
        <v>177</v>
      </c>
      <c r="C81" s="16">
        <v>613991</v>
      </c>
      <c r="D81" s="29"/>
      <c r="E81" s="29"/>
      <c r="F81" s="156">
        <f t="shared" si="7"/>
        <v>0</v>
      </c>
      <c r="G81" s="153">
        <v>525.5</v>
      </c>
      <c r="H81" s="62"/>
      <c r="I81" s="9" t="e">
        <f t="shared" si="3"/>
        <v>#DIV/0!</v>
      </c>
      <c r="J81" s="8" t="e">
        <f t="shared" si="4"/>
        <v>#DIV/0!</v>
      </c>
    </row>
    <row r="82" spans="1:25" x14ac:dyDescent="0.2">
      <c r="A82" s="13" t="s">
        <v>258</v>
      </c>
      <c r="B82" s="32" t="s">
        <v>178</v>
      </c>
      <c r="C82" s="16"/>
      <c r="D82" s="29"/>
      <c r="E82" s="29"/>
      <c r="F82" s="156">
        <f t="shared" si="7"/>
        <v>0</v>
      </c>
      <c r="G82" s="33"/>
      <c r="H82" s="62"/>
      <c r="I82" s="9" t="e">
        <f t="shared" si="3"/>
        <v>#DIV/0!</v>
      </c>
      <c r="J82" s="8" t="e">
        <f t="shared" si="4"/>
        <v>#DIV/0!</v>
      </c>
    </row>
    <row r="83" spans="1:25" s="193" customFormat="1" ht="24" x14ac:dyDescent="0.2">
      <c r="A83" s="209">
        <v>16</v>
      </c>
      <c r="B83" s="95" t="s">
        <v>4</v>
      </c>
      <c r="C83" s="96">
        <v>614000</v>
      </c>
      <c r="D83" s="210">
        <f>SUM(D84:D85)</f>
        <v>0</v>
      </c>
      <c r="E83" s="210">
        <f>SUM(E84+E86+E90)</f>
        <v>0</v>
      </c>
      <c r="F83" s="210">
        <f>SUM(F84+F86+F90)</f>
        <v>0</v>
      </c>
      <c r="G83" s="210">
        <f>SUM(G84+G86+G90)</f>
        <v>0</v>
      </c>
      <c r="H83" s="211">
        <f>SUM(H84+H86+H90)</f>
        <v>0</v>
      </c>
      <c r="I83" s="212" t="e">
        <f t="shared" si="3"/>
        <v>#DIV/0!</v>
      </c>
      <c r="J83" s="213" t="e">
        <f t="shared" si="4"/>
        <v>#DIV/0!</v>
      </c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</row>
    <row r="84" spans="1:25" x14ac:dyDescent="0.2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4" si="8">SUM(D84:E84)</f>
        <v>0</v>
      </c>
      <c r="G84" s="153"/>
      <c r="H84" s="199"/>
      <c r="I84" s="9" t="e">
        <f t="shared" si="3"/>
        <v>#DIV/0!</v>
      </c>
      <c r="J84" s="9" t="e">
        <f t="shared" si="4"/>
        <v>#DIV/0!</v>
      </c>
      <c r="K84" s="228"/>
    </row>
    <row r="85" spans="1:25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62"/>
      <c r="I85" s="9" t="e">
        <f t="shared" si="3"/>
        <v>#DIV/0!</v>
      </c>
      <c r="J85" s="8" t="e">
        <f t="shared" si="4"/>
        <v>#DIV/0!</v>
      </c>
    </row>
    <row r="86" spans="1:25" x14ac:dyDescent="0.2">
      <c r="A86" s="151">
        <v>19</v>
      </c>
      <c r="B86" s="155" t="s">
        <v>34</v>
      </c>
      <c r="C86" s="67">
        <v>614300</v>
      </c>
      <c r="D86" s="29">
        <f>SUM(D87:D89)</f>
        <v>0</v>
      </c>
      <c r="E86" s="29">
        <f>SUM(E87:E89)</f>
        <v>0</v>
      </c>
      <c r="F86" s="29">
        <f t="shared" si="8"/>
        <v>0</v>
      </c>
      <c r="G86" s="33">
        <f>G87</f>
        <v>0</v>
      </c>
      <c r="H86" s="62">
        <f>H87</f>
        <v>0</v>
      </c>
      <c r="I86" s="9" t="e">
        <f t="shared" si="3"/>
        <v>#DIV/0!</v>
      </c>
      <c r="J86" s="8" t="e">
        <f t="shared" si="4"/>
        <v>#DIV/0!</v>
      </c>
    </row>
    <row r="87" spans="1:25" x14ac:dyDescent="0.2">
      <c r="A87" s="166" t="s">
        <v>259</v>
      </c>
      <c r="B87" s="162" t="s">
        <v>34</v>
      </c>
      <c r="C87" s="16">
        <v>614311</v>
      </c>
      <c r="D87" s="29">
        <v>0</v>
      </c>
      <c r="E87" s="156"/>
      <c r="F87" s="156">
        <f>SUM(D87:E87)</f>
        <v>0</v>
      </c>
      <c r="G87" s="153"/>
      <c r="H87" s="199"/>
      <c r="I87" s="9" t="e">
        <f t="shared" si="3"/>
        <v>#DIV/0!</v>
      </c>
      <c r="J87" s="8" t="e">
        <f t="shared" si="4"/>
        <v>#DIV/0!</v>
      </c>
    </row>
    <row r="88" spans="1:25" x14ac:dyDescent="0.2">
      <c r="A88" s="13" t="s">
        <v>260</v>
      </c>
      <c r="B88" s="162" t="s">
        <v>34</v>
      </c>
      <c r="C88" s="16">
        <v>614311</v>
      </c>
      <c r="D88" s="29"/>
      <c r="E88" s="156"/>
      <c r="F88" s="156">
        <f t="shared" ref="F88:F89" si="9">SUM(D88:E88)</f>
        <v>0</v>
      </c>
      <c r="G88" s="153"/>
      <c r="H88" s="199"/>
      <c r="I88" s="9"/>
      <c r="J88" s="8"/>
    </row>
    <row r="89" spans="1:25" x14ac:dyDescent="0.2">
      <c r="A89" s="166">
        <v>43178</v>
      </c>
      <c r="B89" s="162" t="s">
        <v>34</v>
      </c>
      <c r="C89" s="16">
        <v>614311</v>
      </c>
      <c r="D89" s="29"/>
      <c r="E89" s="156"/>
      <c r="F89" s="156">
        <f t="shared" si="9"/>
        <v>0</v>
      </c>
      <c r="G89" s="153"/>
      <c r="H89" s="199"/>
      <c r="I89" s="9"/>
      <c r="J89" s="8"/>
    </row>
    <row r="90" spans="1:25" x14ac:dyDescent="0.2">
      <c r="A90" s="149">
        <v>20</v>
      </c>
      <c r="B90" s="148" t="s">
        <v>71</v>
      </c>
      <c r="C90" s="149">
        <v>614400</v>
      </c>
      <c r="D90" s="29"/>
      <c r="E90" s="65"/>
      <c r="F90" s="65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25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25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25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25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8"/>
        <v>0</v>
      </c>
      <c r="G94" s="33"/>
      <c r="H94" s="62"/>
      <c r="I94" s="9" t="e">
        <f t="shared" si="3"/>
        <v>#DIV/0!</v>
      </c>
      <c r="J94" s="8" t="e">
        <f t="shared" si="4"/>
        <v>#DIV/0!</v>
      </c>
    </row>
    <row r="95" spans="1:25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62"/>
      <c r="I95" s="9" t="e">
        <f t="shared" si="3"/>
        <v>#DIV/0!</v>
      </c>
      <c r="J95" s="8" t="e">
        <f t="shared" ref="J95:J124" si="10">SUM(G95/H95)</f>
        <v>#DIV/0!</v>
      </c>
    </row>
    <row r="96" spans="1:25" x14ac:dyDescent="0.2">
      <c r="A96" s="214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11">SUM(D96:E96)</f>
        <v>0</v>
      </c>
      <c r="G96" s="29">
        <f>SUM(G97:G99)</f>
        <v>0</v>
      </c>
      <c r="H96" s="61">
        <f>SUM(H97:H99)</f>
        <v>0</v>
      </c>
      <c r="I96" s="9" t="e">
        <f t="shared" si="3"/>
        <v>#DIV/0!</v>
      </c>
      <c r="J96" s="8" t="e">
        <f t="shared" si="10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11"/>
        <v>0</v>
      </c>
      <c r="G99" s="33"/>
      <c r="H99" s="62"/>
      <c r="I99" s="9" t="e">
        <f t="shared" si="3"/>
        <v>#DIV/0!</v>
      </c>
      <c r="J99" s="8" t="e">
        <f t="shared" si="10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SUM(D101+D109)</f>
        <v>0</v>
      </c>
      <c r="E100" s="36">
        <f>SUM(E101+E109)</f>
        <v>12257</v>
      </c>
      <c r="F100" s="36">
        <f t="shared" si="11"/>
        <v>12257</v>
      </c>
      <c r="G100" s="36">
        <f>SUM(G101+G109)</f>
        <v>9946.2999999999993</v>
      </c>
      <c r="H100" s="57">
        <f>SUM(H101+H109)</f>
        <v>0</v>
      </c>
      <c r="I100" s="20">
        <f t="shared" si="3"/>
        <v>0.81147915476870358</v>
      </c>
      <c r="J100" s="19" t="e">
        <f t="shared" si="10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SUM(D102:D108)</f>
        <v>0</v>
      </c>
      <c r="E101" s="29">
        <f>SUM(E102:E104)</f>
        <v>12257</v>
      </c>
      <c r="F101" s="29">
        <f t="shared" si="11"/>
        <v>12257</v>
      </c>
      <c r="G101" s="29">
        <f>SUM(G102:G108)</f>
        <v>9946.2999999999993</v>
      </c>
      <c r="H101" s="61">
        <f>SUM(H102:H108)</f>
        <v>0</v>
      </c>
      <c r="I101" s="9">
        <f t="shared" si="3"/>
        <v>0.81147915476870358</v>
      </c>
      <c r="J101" s="8" t="e">
        <f t="shared" si="10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12257</v>
      </c>
      <c r="F104" s="29">
        <f t="shared" si="11"/>
        <v>12257</v>
      </c>
      <c r="G104" s="33"/>
      <c r="H104" s="62"/>
      <c r="I104" s="9">
        <f t="shared" si="3"/>
        <v>0</v>
      </c>
      <c r="J104" s="8" t="e">
        <f t="shared" si="10"/>
        <v>#DIV/0!</v>
      </c>
    </row>
    <row r="105" spans="1:10" x14ac:dyDescent="0.2">
      <c r="A105" s="13" t="s">
        <v>264</v>
      </c>
      <c r="B105" s="32" t="s">
        <v>180</v>
      </c>
      <c r="C105" s="16">
        <v>821312</v>
      </c>
      <c r="D105" s="29"/>
      <c r="E105" s="29">
        <v>12257</v>
      </c>
      <c r="F105" s="156">
        <f t="shared" si="11"/>
        <v>12257</v>
      </c>
      <c r="G105" s="153">
        <v>9946.2999999999993</v>
      </c>
      <c r="H105" s="62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11"/>
        <v>0</v>
      </c>
      <c r="G108" s="33"/>
      <c r="H108" s="62"/>
      <c r="I108" s="9" t="e">
        <f t="shared" si="3"/>
        <v>#DIV/0!</v>
      </c>
      <c r="J108" s="8" t="e">
        <f t="shared" si="10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11"/>
        <v>0</v>
      </c>
      <c r="G109" s="29">
        <f>SUM(G110:G112)</f>
        <v>0</v>
      </c>
      <c r="H109" s="61">
        <f>SUM(H110:H112)</f>
        <v>0</v>
      </c>
      <c r="I109" s="9" t="e">
        <f t="shared" si="3"/>
        <v>#DIV/0!</v>
      </c>
      <c r="J109" s="8" t="e">
        <f t="shared" si="10"/>
        <v>#DIV/0!</v>
      </c>
    </row>
    <row r="110" spans="1:10" x14ac:dyDescent="0.2">
      <c r="A110" s="17">
        <v>39</v>
      </c>
      <c r="B110" s="25" t="s">
        <v>57</v>
      </c>
      <c r="C110" s="28">
        <v>615116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11"/>
        <v>0</v>
      </c>
      <c r="G111" s="33"/>
      <c r="H111" s="62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11"/>
        <v>0</v>
      </c>
      <c r="G112" s="15"/>
      <c r="H112" s="63"/>
      <c r="I112" s="9" t="e">
        <f t="shared" si="3"/>
        <v>#DIV/0!</v>
      </c>
      <c r="J112" s="8" t="e">
        <f t="shared" si="10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11"/>
        <v>0</v>
      </c>
      <c r="G113" s="21">
        <f>SUM(G114:G120)</f>
        <v>0</v>
      </c>
      <c r="H113" s="64">
        <f>SUM(H114:H120)</f>
        <v>0</v>
      </c>
      <c r="I113" s="20" t="e">
        <f t="shared" si="3"/>
        <v>#DIV/0!</v>
      </c>
      <c r="J113" s="19" t="e">
        <f t="shared" si="10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11"/>
        <v>0</v>
      </c>
      <c r="G116" s="15"/>
      <c r="H116" s="63"/>
      <c r="I116" s="9" t="e">
        <f t="shared" si="3"/>
        <v>#DIV/0!</v>
      </c>
      <c r="J116" s="8" t="e">
        <f t="shared" si="10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11"/>
        <v>0</v>
      </c>
      <c r="G117" s="15"/>
      <c r="H117" s="63"/>
      <c r="I117" s="9" t="e">
        <f t="shared" ref="I117:I125" si="12">SUM(G117/F117)</f>
        <v>#DIV/0!</v>
      </c>
      <c r="J117" s="8" t="e">
        <f t="shared" si="10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11"/>
        <v>0</v>
      </c>
      <c r="G120" s="15"/>
      <c r="H120" s="63"/>
      <c r="I120" s="9" t="e">
        <f t="shared" si="12"/>
        <v>#DIV/0!</v>
      </c>
      <c r="J120" s="8" t="e">
        <f t="shared" si="10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11"/>
        <v>0</v>
      </c>
      <c r="G121" s="21">
        <f>SUM(G122:G124)</f>
        <v>0</v>
      </c>
      <c r="H121" s="64">
        <f>SUM(H122:H124)</f>
        <v>0</v>
      </c>
      <c r="I121" s="20" t="e">
        <f t="shared" si="12"/>
        <v>#DIV/0!</v>
      </c>
      <c r="J121" s="19" t="e">
        <f t="shared" si="10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11"/>
        <v>0</v>
      </c>
      <c r="G124" s="15"/>
      <c r="H124" s="63"/>
      <c r="I124" s="9" t="e">
        <f t="shared" si="12"/>
        <v>#DIV/0!</v>
      </c>
      <c r="J124" s="8" t="e">
        <f t="shared" si="10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11"/>
        <v>0</v>
      </c>
      <c r="G125" s="10"/>
      <c r="H125" s="196"/>
      <c r="I125" s="20" t="e">
        <f t="shared" si="12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 t="shared" ref="E126:J126" si="13">SUM(E17+E125)</f>
        <v>96274.38</v>
      </c>
      <c r="F126" s="36">
        <f t="shared" si="13"/>
        <v>96274.38</v>
      </c>
      <c r="G126" s="36">
        <f t="shared" si="13"/>
        <v>47637.789999999994</v>
      </c>
      <c r="H126" s="57">
        <f t="shared" si="13"/>
        <v>0</v>
      </c>
      <c r="I126" s="36" t="e">
        <f t="shared" si="13"/>
        <v>#DIV/0!</v>
      </c>
      <c r="J126" s="36" t="e">
        <f t="shared" si="13"/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1" fitToHeight="2" orientation="portrait" r:id="rId1"/>
  <headerFooter alignWithMargins="0"/>
  <rowBreaks count="1" manualBreakCount="1">
    <brk id="57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view="pageBreakPreview" zoomScaleNormal="100" zoomScaleSheetLayoutView="100" workbookViewId="0">
      <selection activeCell="E72" sqref="E7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498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497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484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SUM(D18+D100+D113+D121)</f>
        <v>0</v>
      </c>
      <c r="E17" s="36">
        <f t="shared" ref="E17:H17" si="0">SUM(E18+E100+E113+E121)</f>
        <v>105882.77</v>
      </c>
      <c r="F17" s="36">
        <f t="shared" si="0"/>
        <v>105882.77</v>
      </c>
      <c r="G17" s="36">
        <f t="shared" si="0"/>
        <v>95202.14</v>
      </c>
      <c r="H17" s="57">
        <f t="shared" si="0"/>
        <v>0</v>
      </c>
      <c r="I17" s="36" t="e">
        <f>SUM(I18+I100+I113+I121)</f>
        <v>#DIV/0!</v>
      </c>
      <c r="J17" s="36" t="e">
        <f t="shared" ref="J17" si="1">SUM(J18+J100+J113+J121)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SUM(D19+D24+D83+D91)</f>
        <v>0</v>
      </c>
      <c r="E18" s="36">
        <f t="shared" ref="E18:J18" si="2">SUM(E19+E24+E83+E91)</f>
        <v>105882.77</v>
      </c>
      <c r="F18" s="36">
        <f t="shared" si="2"/>
        <v>105882.77</v>
      </c>
      <c r="G18" s="36">
        <f t="shared" si="2"/>
        <v>95202.14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6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4" si="4">SUM(G20/H20)</f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105882.77</v>
      </c>
      <c r="F24" s="66">
        <f t="shared" si="5"/>
        <v>105882.77</v>
      </c>
      <c r="G24" s="66">
        <f>SUM(G25+G35+G41+G46+G51+G54+G57+G61+G65)</f>
        <v>95202.14</v>
      </c>
      <c r="H24" s="198">
        <f>SUM(H25+H35+H41+H46+H51+H54+H57+H61+H65)</f>
        <v>0</v>
      </c>
      <c r="I24" s="9">
        <f t="shared" si="3"/>
        <v>0.8991277806577973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105882.77</v>
      </c>
      <c r="F65" s="29">
        <f t="shared" si="7"/>
        <v>105882.77</v>
      </c>
      <c r="G65" s="33">
        <f>SUM(G66:G82)</f>
        <v>95202.14</v>
      </c>
      <c r="H65" s="62">
        <f>SUM(H66:H82)</f>
        <v>0</v>
      </c>
      <c r="I65" s="9">
        <f t="shared" si="3"/>
        <v>0.8991277806577973</v>
      </c>
      <c r="J65" s="8" t="e">
        <f t="shared" si="4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21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1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5" customHeight="1" x14ac:dyDescent="0.2">
      <c r="A77" s="13" t="s">
        <v>254</v>
      </c>
      <c r="B77" s="32" t="s">
        <v>174</v>
      </c>
      <c r="C77" s="16">
        <v>613971</v>
      </c>
      <c r="D77" s="29"/>
      <c r="E77" s="221">
        <v>105882.77</v>
      </c>
      <c r="F77" s="156">
        <f t="shared" si="7"/>
        <v>105882.77</v>
      </c>
      <c r="G77" s="153">
        <v>80940</v>
      </c>
      <c r="H77" s="62"/>
      <c r="I77" s="9"/>
      <c r="J77" s="8"/>
    </row>
    <row r="78" spans="1:10" ht="15.75" customHeight="1" x14ac:dyDescent="0.2">
      <c r="A78" s="13" t="s">
        <v>255</v>
      </c>
      <c r="B78" s="32" t="s">
        <v>174</v>
      </c>
      <c r="C78" s="16">
        <v>613981</v>
      </c>
      <c r="D78" s="29"/>
      <c r="E78" s="29"/>
      <c r="F78" s="156">
        <f t="shared" si="7"/>
        <v>0</v>
      </c>
      <c r="G78" s="153">
        <v>6977.53</v>
      </c>
      <c r="H78" s="62"/>
      <c r="I78" s="9" t="e">
        <f t="shared" si="3"/>
        <v>#DIV/0!</v>
      </c>
      <c r="J78" s="8" t="e">
        <f t="shared" si="4"/>
        <v>#DIV/0!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7"/>
        <v>0</v>
      </c>
      <c r="G79" s="153">
        <v>301.66000000000003</v>
      </c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7"/>
        <v>0</v>
      </c>
      <c r="G80" s="153">
        <v>6982.95</v>
      </c>
      <c r="H80" s="62"/>
      <c r="I80" s="9" t="e">
        <f t="shared" si="3"/>
        <v>#DIV/0!</v>
      </c>
      <c r="J80" s="8" t="e">
        <f t="shared" si="4"/>
        <v>#DIV/0!</v>
      </c>
    </row>
    <row r="81" spans="1:25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25" x14ac:dyDescent="0.2">
      <c r="A82" s="13" t="s">
        <v>280</v>
      </c>
      <c r="B82" s="32" t="s">
        <v>178</v>
      </c>
      <c r="C82" s="16"/>
      <c r="D82" s="29"/>
      <c r="E82" s="29"/>
      <c r="F82" s="156">
        <f t="shared" si="7"/>
        <v>0</v>
      </c>
      <c r="G82" s="33"/>
      <c r="H82" s="62"/>
      <c r="I82" s="9" t="e">
        <f t="shared" si="3"/>
        <v>#DIV/0!</v>
      </c>
      <c r="J82" s="8" t="e">
        <f t="shared" si="4"/>
        <v>#DIV/0!</v>
      </c>
    </row>
    <row r="83" spans="1:25" s="193" customFormat="1" ht="24" x14ac:dyDescent="0.2">
      <c r="A83" s="209">
        <v>16</v>
      </c>
      <c r="B83" s="95" t="s">
        <v>4</v>
      </c>
      <c r="C83" s="96">
        <v>614000</v>
      </c>
      <c r="D83" s="210">
        <f>SUM(D84:D85)</f>
        <v>0</v>
      </c>
      <c r="E83" s="210">
        <f>SUM(E84+E86+E90)</f>
        <v>0</v>
      </c>
      <c r="F83" s="210">
        <f>SUM(F84+F86+F90)</f>
        <v>0</v>
      </c>
      <c r="G83" s="210">
        <f>SUM(G84+G86+G90)</f>
        <v>0</v>
      </c>
      <c r="H83" s="211">
        <f>SUM(H84+H86+H90)</f>
        <v>0</v>
      </c>
      <c r="I83" s="212" t="e">
        <f t="shared" si="3"/>
        <v>#DIV/0!</v>
      </c>
      <c r="J83" s="213" t="e">
        <f t="shared" si="4"/>
        <v>#DIV/0!</v>
      </c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</row>
    <row r="84" spans="1:25" x14ac:dyDescent="0.2">
      <c r="A84" s="151">
        <v>17</v>
      </c>
      <c r="B84" s="25" t="s">
        <v>30</v>
      </c>
      <c r="C84" s="16">
        <v>614100</v>
      </c>
      <c r="D84" s="156"/>
      <c r="E84" s="156"/>
      <c r="F84" s="156">
        <f t="shared" ref="F84:F94" si="8">SUM(D84:E84)</f>
        <v>0</v>
      </c>
      <c r="G84" s="153"/>
      <c r="H84" s="199"/>
      <c r="I84" s="9" t="e">
        <f t="shared" si="3"/>
        <v>#DIV/0!</v>
      </c>
      <c r="J84" s="9" t="e">
        <f t="shared" si="4"/>
        <v>#DIV/0!</v>
      </c>
      <c r="K84" s="228"/>
    </row>
    <row r="85" spans="1:25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62"/>
      <c r="I85" s="9" t="e">
        <f t="shared" si="3"/>
        <v>#DIV/0!</v>
      </c>
      <c r="J85" s="8" t="e">
        <f t="shared" si="4"/>
        <v>#DIV/0!</v>
      </c>
    </row>
    <row r="86" spans="1:25" x14ac:dyDescent="0.2">
      <c r="A86" s="151">
        <v>19</v>
      </c>
      <c r="B86" s="155" t="s">
        <v>34</v>
      </c>
      <c r="C86" s="67">
        <v>614300</v>
      </c>
      <c r="D86" s="29">
        <f>SUM(D87:D89)</f>
        <v>0</v>
      </c>
      <c r="E86" s="29">
        <f>SUM(E87:E89)</f>
        <v>0</v>
      </c>
      <c r="F86" s="29">
        <f t="shared" si="8"/>
        <v>0</v>
      </c>
      <c r="G86" s="33">
        <f>G87</f>
        <v>0</v>
      </c>
      <c r="H86" s="62">
        <f>H87</f>
        <v>0</v>
      </c>
      <c r="I86" s="9" t="e">
        <f t="shared" si="3"/>
        <v>#DIV/0!</v>
      </c>
      <c r="J86" s="8" t="e">
        <f t="shared" si="4"/>
        <v>#DIV/0!</v>
      </c>
    </row>
    <row r="87" spans="1:25" x14ac:dyDescent="0.2">
      <c r="A87" s="166" t="s">
        <v>259</v>
      </c>
      <c r="B87" s="162" t="s">
        <v>34</v>
      </c>
      <c r="C87" s="16">
        <v>614311</v>
      </c>
      <c r="D87" s="29">
        <v>0</v>
      </c>
      <c r="E87" s="156"/>
      <c r="F87" s="156">
        <f>SUM(D87:E87)</f>
        <v>0</v>
      </c>
      <c r="G87" s="153"/>
      <c r="H87" s="199"/>
      <c r="I87" s="9" t="e">
        <f t="shared" si="3"/>
        <v>#DIV/0!</v>
      </c>
      <c r="J87" s="8" t="e">
        <f t="shared" si="4"/>
        <v>#DIV/0!</v>
      </c>
    </row>
    <row r="88" spans="1:25" x14ac:dyDescent="0.2">
      <c r="A88" s="13" t="s">
        <v>260</v>
      </c>
      <c r="B88" s="162" t="s">
        <v>34</v>
      </c>
      <c r="C88" s="16">
        <v>614311</v>
      </c>
      <c r="D88" s="29"/>
      <c r="E88" s="156"/>
      <c r="F88" s="156">
        <f t="shared" ref="F88:F89" si="9">SUM(D88:E88)</f>
        <v>0</v>
      </c>
      <c r="G88" s="153"/>
      <c r="H88" s="199"/>
      <c r="I88" s="9"/>
      <c r="J88" s="8"/>
    </row>
    <row r="89" spans="1:25" x14ac:dyDescent="0.2">
      <c r="A89" s="166" t="s">
        <v>261</v>
      </c>
      <c r="B89" s="162" t="s">
        <v>34</v>
      </c>
      <c r="C89" s="16">
        <v>614311</v>
      </c>
      <c r="D89" s="29"/>
      <c r="E89" s="156"/>
      <c r="F89" s="156">
        <f t="shared" si="9"/>
        <v>0</v>
      </c>
      <c r="G89" s="153"/>
      <c r="H89" s="199"/>
      <c r="I89" s="9"/>
      <c r="J89" s="8"/>
    </row>
    <row r="90" spans="1:25" x14ac:dyDescent="0.2">
      <c r="A90" s="149">
        <v>20</v>
      </c>
      <c r="B90" s="148" t="s">
        <v>71</v>
      </c>
      <c r="C90" s="149">
        <v>614400</v>
      </c>
      <c r="D90" s="29"/>
      <c r="E90" s="65"/>
      <c r="F90" s="65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25" ht="24" x14ac:dyDescent="0.2">
      <c r="A91" s="151">
        <v>21</v>
      </c>
      <c r="B91" s="101" t="s">
        <v>70</v>
      </c>
      <c r="C91" s="16">
        <v>614500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25" x14ac:dyDescent="0.2">
      <c r="A92" s="149">
        <v>22</v>
      </c>
      <c r="B92" s="32" t="s">
        <v>69</v>
      </c>
      <c r="C92" s="16">
        <v>614600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25" x14ac:dyDescent="0.2">
      <c r="A93" s="151">
        <v>23</v>
      </c>
      <c r="B93" s="25" t="s">
        <v>68</v>
      </c>
      <c r="C93" s="16">
        <v>614700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25" x14ac:dyDescent="0.2">
      <c r="A94" s="149">
        <v>24</v>
      </c>
      <c r="B94" s="93" t="s">
        <v>67</v>
      </c>
      <c r="C94" s="94">
        <v>614800</v>
      </c>
      <c r="D94" s="29"/>
      <c r="E94" s="29"/>
      <c r="F94" s="29">
        <f t="shared" si="8"/>
        <v>0</v>
      </c>
      <c r="G94" s="33"/>
      <c r="H94" s="62"/>
      <c r="I94" s="9" t="e">
        <f t="shared" si="3"/>
        <v>#DIV/0!</v>
      </c>
      <c r="J94" s="8" t="e">
        <f t="shared" si="4"/>
        <v>#DIV/0!</v>
      </c>
    </row>
    <row r="95" spans="1:25" x14ac:dyDescent="0.2">
      <c r="A95" s="151">
        <v>25</v>
      </c>
      <c r="B95" s="93" t="s">
        <v>27</v>
      </c>
      <c r="C95" s="94">
        <v>614900</v>
      </c>
      <c r="D95" s="29"/>
      <c r="E95" s="29"/>
      <c r="F95" s="29"/>
      <c r="G95" s="33"/>
      <c r="H95" s="62"/>
      <c r="I95" s="9" t="e">
        <f t="shared" si="3"/>
        <v>#DIV/0!</v>
      </c>
      <c r="J95" s="8" t="e">
        <f t="shared" ref="J95:J124" si="10">SUM(G95/H95)</f>
        <v>#DIV/0!</v>
      </c>
    </row>
    <row r="96" spans="1:25" x14ac:dyDescent="0.2">
      <c r="A96" s="214">
        <v>26</v>
      </c>
      <c r="B96" s="95" t="s">
        <v>5</v>
      </c>
      <c r="C96" s="96">
        <v>616000</v>
      </c>
      <c r="D96" s="29">
        <f>SUM(D97:D99)</f>
        <v>0</v>
      </c>
      <c r="E96" s="29">
        <f>SUM(E97:E99)</f>
        <v>0</v>
      </c>
      <c r="F96" s="29">
        <f t="shared" ref="F96:F125" si="11">SUM(D96:E96)</f>
        <v>0</v>
      </c>
      <c r="G96" s="29">
        <f>SUM(G97:G99)</f>
        <v>0</v>
      </c>
      <c r="H96" s="61">
        <f>SUM(H97:H99)</f>
        <v>0</v>
      </c>
      <c r="I96" s="9" t="e">
        <f t="shared" si="3"/>
        <v>#DIV/0!</v>
      </c>
      <c r="J96" s="8" t="e">
        <f t="shared" si="10"/>
        <v>#DIV/0!</v>
      </c>
    </row>
    <row r="97" spans="1:10" x14ac:dyDescent="0.2">
      <c r="A97" s="13">
        <v>27</v>
      </c>
      <c r="B97" s="32" t="s">
        <v>66</v>
      </c>
      <c r="C97" s="16">
        <v>616100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7">
        <v>28</v>
      </c>
      <c r="B98" s="32" t="s">
        <v>65</v>
      </c>
      <c r="C98" s="16">
        <v>616200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29</v>
      </c>
      <c r="B99" s="32" t="s">
        <v>64</v>
      </c>
      <c r="C99" s="16">
        <v>616300</v>
      </c>
      <c r="D99" s="29"/>
      <c r="E99" s="29"/>
      <c r="F99" s="29">
        <f t="shared" si="11"/>
        <v>0</v>
      </c>
      <c r="G99" s="33"/>
      <c r="H99" s="62"/>
      <c r="I99" s="9" t="e">
        <f t="shared" si="3"/>
        <v>#DIV/0!</v>
      </c>
      <c r="J99" s="8" t="e">
        <f t="shared" si="10"/>
        <v>#DIV/0!</v>
      </c>
    </row>
    <row r="100" spans="1:10" x14ac:dyDescent="0.2">
      <c r="A100" s="13">
        <v>30</v>
      </c>
      <c r="B100" s="12" t="s">
        <v>6</v>
      </c>
      <c r="C100" s="22"/>
      <c r="D100" s="36">
        <f>SUM(D101+D109)</f>
        <v>0</v>
      </c>
      <c r="E100" s="36">
        <f>SUM(E101+E109)</f>
        <v>0</v>
      </c>
      <c r="F100" s="36">
        <f t="shared" si="11"/>
        <v>0</v>
      </c>
      <c r="G100" s="36">
        <f>SUM(G101+G109)</f>
        <v>0</v>
      </c>
      <c r="H100" s="57">
        <f>SUM(H101+H109)</f>
        <v>0</v>
      </c>
      <c r="I100" s="20" t="e">
        <f t="shared" si="3"/>
        <v>#DIV/0!</v>
      </c>
      <c r="J100" s="19" t="e">
        <f t="shared" si="10"/>
        <v>#DIV/0!</v>
      </c>
    </row>
    <row r="101" spans="1:10" ht="24" x14ac:dyDescent="0.2">
      <c r="A101" s="17">
        <v>31</v>
      </c>
      <c r="B101" s="31" t="s">
        <v>7</v>
      </c>
      <c r="C101" s="30">
        <v>821000</v>
      </c>
      <c r="D101" s="29">
        <f>SUM(D102:D108)</f>
        <v>0</v>
      </c>
      <c r="E101" s="29">
        <f>SUM(E102:E104)</f>
        <v>0</v>
      </c>
      <c r="F101" s="29">
        <f t="shared" si="11"/>
        <v>0</v>
      </c>
      <c r="G101" s="29">
        <f>SUM(G102:G108)</f>
        <v>0</v>
      </c>
      <c r="H101" s="61">
        <f>SUM(H102:H108)</f>
        <v>0</v>
      </c>
      <c r="I101" s="9" t="e">
        <f t="shared" si="3"/>
        <v>#DIV/0!</v>
      </c>
      <c r="J101" s="8" t="e">
        <f t="shared" si="10"/>
        <v>#DIV/0!</v>
      </c>
    </row>
    <row r="102" spans="1:10" ht="24" x14ac:dyDescent="0.2">
      <c r="A102" s="13">
        <v>32</v>
      </c>
      <c r="B102" s="34" t="s">
        <v>63</v>
      </c>
      <c r="C102" s="16">
        <v>821100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7">
        <v>33</v>
      </c>
      <c r="B103" s="32" t="s">
        <v>62</v>
      </c>
      <c r="C103" s="16">
        <v>821200</v>
      </c>
      <c r="D103" s="29"/>
      <c r="E103" s="29"/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51">
        <v>34</v>
      </c>
      <c r="B104" s="148" t="s">
        <v>61</v>
      </c>
      <c r="C104" s="149">
        <v>821300</v>
      </c>
      <c r="D104" s="29">
        <f>SUM(D105:D105)</f>
        <v>0</v>
      </c>
      <c r="E104" s="29">
        <f>SUM(E105:E105)</f>
        <v>0</v>
      </c>
      <c r="F104" s="29">
        <f t="shared" si="11"/>
        <v>0</v>
      </c>
      <c r="G104" s="33"/>
      <c r="H104" s="62"/>
      <c r="I104" s="9" t="e">
        <f t="shared" si="3"/>
        <v>#DIV/0!</v>
      </c>
      <c r="J104" s="8" t="e">
        <f t="shared" si="10"/>
        <v>#DIV/0!</v>
      </c>
    </row>
    <row r="105" spans="1:10" x14ac:dyDescent="0.2">
      <c r="A105" s="13"/>
      <c r="B105" s="32"/>
      <c r="C105" s="16"/>
      <c r="D105" s="29"/>
      <c r="E105" s="29"/>
      <c r="F105" s="156">
        <f t="shared" si="11"/>
        <v>0</v>
      </c>
      <c r="G105" s="33"/>
      <c r="H105" s="62"/>
      <c r="I105" s="9"/>
      <c r="J105" s="8"/>
    </row>
    <row r="106" spans="1:10" x14ac:dyDescent="0.2">
      <c r="A106" s="17">
        <v>35</v>
      </c>
      <c r="B106" s="32" t="s">
        <v>60</v>
      </c>
      <c r="C106" s="16">
        <v>821400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3">
        <v>36</v>
      </c>
      <c r="B107" s="32" t="s">
        <v>59</v>
      </c>
      <c r="C107" s="16">
        <v>821500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7">
        <v>37</v>
      </c>
      <c r="B108" s="32" t="s">
        <v>58</v>
      </c>
      <c r="C108" s="16">
        <v>821600</v>
      </c>
      <c r="D108" s="29"/>
      <c r="E108" s="29"/>
      <c r="F108" s="29">
        <f t="shared" si="11"/>
        <v>0</v>
      </c>
      <c r="G108" s="33"/>
      <c r="H108" s="62"/>
      <c r="I108" s="9" t="e">
        <f t="shared" si="3"/>
        <v>#DIV/0!</v>
      </c>
      <c r="J108" s="8" t="e">
        <f t="shared" si="10"/>
        <v>#DIV/0!</v>
      </c>
    </row>
    <row r="109" spans="1:10" x14ac:dyDescent="0.2">
      <c r="A109" s="13">
        <v>38</v>
      </c>
      <c r="B109" s="31" t="s">
        <v>8</v>
      </c>
      <c r="C109" s="30">
        <v>615000</v>
      </c>
      <c r="D109" s="29">
        <f>SUM(D110:D112)</f>
        <v>0</v>
      </c>
      <c r="E109" s="29">
        <f>SUM(E110:E112)</f>
        <v>0</v>
      </c>
      <c r="F109" s="29">
        <f t="shared" si="11"/>
        <v>0</v>
      </c>
      <c r="G109" s="29">
        <f>SUM(G110:G112)</f>
        <v>0</v>
      </c>
      <c r="H109" s="61">
        <f>SUM(H110:H112)</f>
        <v>0</v>
      </c>
      <c r="I109" s="9" t="e">
        <f t="shared" si="3"/>
        <v>#DIV/0!</v>
      </c>
      <c r="J109" s="8" t="e">
        <f t="shared" si="10"/>
        <v>#DIV/0!</v>
      </c>
    </row>
    <row r="110" spans="1:10" x14ac:dyDescent="0.2">
      <c r="A110" s="17">
        <v>39</v>
      </c>
      <c r="B110" s="25" t="s">
        <v>57</v>
      </c>
      <c r="C110" s="28">
        <v>615116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ht="24" x14ac:dyDescent="0.2">
      <c r="A111" s="13">
        <v>40</v>
      </c>
      <c r="B111" s="23" t="s">
        <v>35</v>
      </c>
      <c r="C111" s="16">
        <v>615200</v>
      </c>
      <c r="D111" s="29"/>
      <c r="E111" s="29"/>
      <c r="F111" s="29">
        <f t="shared" si="11"/>
        <v>0</v>
      </c>
      <c r="G111" s="33"/>
      <c r="H111" s="62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7">
        <v>41</v>
      </c>
      <c r="B112" s="25" t="s">
        <v>56</v>
      </c>
      <c r="C112" s="16">
        <v>615300</v>
      </c>
      <c r="D112" s="15"/>
      <c r="E112" s="15"/>
      <c r="F112" s="15">
        <f t="shared" si="11"/>
        <v>0</v>
      </c>
      <c r="G112" s="15"/>
      <c r="H112" s="63"/>
      <c r="I112" s="9" t="e">
        <f t="shared" si="3"/>
        <v>#DIV/0!</v>
      </c>
      <c r="J112" s="8" t="e">
        <f t="shared" si="10"/>
        <v>#DIV/0!</v>
      </c>
    </row>
    <row r="113" spans="1:10" x14ac:dyDescent="0.2">
      <c r="A113" s="13">
        <v>42</v>
      </c>
      <c r="B113" s="24" t="s">
        <v>9</v>
      </c>
      <c r="C113" s="22">
        <v>822000</v>
      </c>
      <c r="D113" s="21">
        <f>SUM(D114:D120)</f>
        <v>0</v>
      </c>
      <c r="E113" s="21">
        <f>SUM(E114:E120)</f>
        <v>0</v>
      </c>
      <c r="F113" s="21">
        <f t="shared" si="11"/>
        <v>0</v>
      </c>
      <c r="G113" s="21">
        <f>SUM(G114:G120)</f>
        <v>0</v>
      </c>
      <c r="H113" s="64">
        <f>SUM(H114:H120)</f>
        <v>0</v>
      </c>
      <c r="I113" s="20" t="e">
        <f t="shared" si="3"/>
        <v>#DIV/0!</v>
      </c>
      <c r="J113" s="19" t="e">
        <f t="shared" si="10"/>
        <v>#DIV/0!</v>
      </c>
    </row>
    <row r="114" spans="1:10" x14ac:dyDescent="0.2">
      <c r="A114" s="17">
        <v>43</v>
      </c>
      <c r="B114" s="97" t="s">
        <v>55</v>
      </c>
      <c r="C114" s="94">
        <v>822100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ht="24" x14ac:dyDescent="0.2">
      <c r="A115" s="13">
        <v>44</v>
      </c>
      <c r="B115" s="97" t="s">
        <v>54</v>
      </c>
      <c r="C115" s="94">
        <v>822200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7">
        <v>45</v>
      </c>
      <c r="B116" s="97" t="s">
        <v>53</v>
      </c>
      <c r="C116" s="94">
        <v>822300</v>
      </c>
      <c r="D116" s="15"/>
      <c r="E116" s="15"/>
      <c r="F116" s="15">
        <f t="shared" si="11"/>
        <v>0</v>
      </c>
      <c r="G116" s="15"/>
      <c r="H116" s="63"/>
      <c r="I116" s="9" t="e">
        <f t="shared" si="3"/>
        <v>#DIV/0!</v>
      </c>
      <c r="J116" s="8" t="e">
        <f t="shared" si="10"/>
        <v>#DIV/0!</v>
      </c>
    </row>
    <row r="117" spans="1:10" x14ac:dyDescent="0.2">
      <c r="A117" s="13">
        <v>46</v>
      </c>
      <c r="B117" s="98" t="s">
        <v>52</v>
      </c>
      <c r="C117" s="94">
        <v>822400</v>
      </c>
      <c r="D117" s="15"/>
      <c r="E117" s="15"/>
      <c r="F117" s="15">
        <f t="shared" si="11"/>
        <v>0</v>
      </c>
      <c r="G117" s="15"/>
      <c r="H117" s="63"/>
      <c r="I117" s="9" t="e">
        <f t="shared" ref="I117:I125" si="12">SUM(G117/F117)</f>
        <v>#DIV/0!</v>
      </c>
      <c r="J117" s="8" t="e">
        <f t="shared" si="10"/>
        <v>#DIV/0!</v>
      </c>
    </row>
    <row r="118" spans="1:10" ht="36" x14ac:dyDescent="0.2">
      <c r="A118" s="17">
        <v>47</v>
      </c>
      <c r="B118" s="98" t="s">
        <v>31</v>
      </c>
      <c r="C118" s="94">
        <v>822500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3">
        <v>48</v>
      </c>
      <c r="B119" s="97" t="s">
        <v>51</v>
      </c>
      <c r="C119" s="94">
        <v>822600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7">
        <v>49</v>
      </c>
      <c r="B120" s="97" t="s">
        <v>50</v>
      </c>
      <c r="C120" s="94">
        <v>822700</v>
      </c>
      <c r="D120" s="15"/>
      <c r="E120" s="15"/>
      <c r="F120" s="15">
        <f t="shared" si="11"/>
        <v>0</v>
      </c>
      <c r="G120" s="15"/>
      <c r="H120" s="63"/>
      <c r="I120" s="9" t="e">
        <f t="shared" si="12"/>
        <v>#DIV/0!</v>
      </c>
      <c r="J120" s="8" t="e">
        <f t="shared" si="10"/>
        <v>#DIV/0!</v>
      </c>
    </row>
    <row r="121" spans="1:10" x14ac:dyDescent="0.2">
      <c r="A121" s="13">
        <v>50</v>
      </c>
      <c r="B121" s="12" t="s">
        <v>10</v>
      </c>
      <c r="C121" s="22">
        <v>823000</v>
      </c>
      <c r="D121" s="21">
        <f>SUM(D122:D124)</f>
        <v>0</v>
      </c>
      <c r="E121" s="21">
        <f>SUM(E122:E124)</f>
        <v>0</v>
      </c>
      <c r="F121" s="21">
        <f t="shared" si="11"/>
        <v>0</v>
      </c>
      <c r="G121" s="21">
        <f>SUM(G122:G124)</f>
        <v>0</v>
      </c>
      <c r="H121" s="64">
        <f>SUM(H122:H124)</f>
        <v>0</v>
      </c>
      <c r="I121" s="20" t="e">
        <f t="shared" si="12"/>
        <v>#DIV/0!</v>
      </c>
      <c r="J121" s="19" t="e">
        <f t="shared" si="10"/>
        <v>#DIV/0!</v>
      </c>
    </row>
    <row r="122" spans="1:10" x14ac:dyDescent="0.2">
      <c r="A122" s="17">
        <v>51</v>
      </c>
      <c r="B122" s="18" t="s">
        <v>49</v>
      </c>
      <c r="C122" s="16">
        <v>823100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3">
        <v>52</v>
      </c>
      <c r="B123" s="18" t="s">
        <v>48</v>
      </c>
      <c r="C123" s="16">
        <v>823200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53</v>
      </c>
      <c r="B124" s="97" t="s">
        <v>47</v>
      </c>
      <c r="C124" s="94">
        <v>823300</v>
      </c>
      <c r="D124" s="15"/>
      <c r="E124" s="15"/>
      <c r="F124" s="15">
        <f t="shared" si="11"/>
        <v>0</v>
      </c>
      <c r="G124" s="15"/>
      <c r="H124" s="63"/>
      <c r="I124" s="9" t="e">
        <f t="shared" si="12"/>
        <v>#DIV/0!</v>
      </c>
      <c r="J124" s="8" t="e">
        <f t="shared" si="10"/>
        <v>#DIV/0!</v>
      </c>
    </row>
    <row r="125" spans="1:10" x14ac:dyDescent="0.2">
      <c r="A125" s="17">
        <v>54</v>
      </c>
      <c r="B125" s="12" t="s">
        <v>45</v>
      </c>
      <c r="C125" s="11"/>
      <c r="D125" s="10"/>
      <c r="E125" s="10"/>
      <c r="F125" s="10">
        <f t="shared" si="11"/>
        <v>0</v>
      </c>
      <c r="G125" s="10"/>
      <c r="H125" s="196"/>
      <c r="I125" s="20" t="e">
        <f t="shared" si="12"/>
        <v>#DIV/0!</v>
      </c>
      <c r="J125" s="19" t="e">
        <f>SUM(G125/H125)</f>
        <v>#DIV/0!</v>
      </c>
    </row>
    <row r="126" spans="1:10" x14ac:dyDescent="0.2">
      <c r="A126" s="13">
        <v>55</v>
      </c>
      <c r="B126" s="41" t="s">
        <v>11</v>
      </c>
      <c r="C126" s="40"/>
      <c r="D126" s="36">
        <f>SUM(D17+D125)</f>
        <v>0</v>
      </c>
      <c r="E126" s="36">
        <f t="shared" ref="E126:J126" si="13">SUM(E17+E125)</f>
        <v>105882.77</v>
      </c>
      <c r="F126" s="36">
        <f t="shared" si="13"/>
        <v>105882.77</v>
      </c>
      <c r="G126" s="36">
        <f t="shared" si="13"/>
        <v>95202.14</v>
      </c>
      <c r="H126" s="57">
        <f t="shared" si="13"/>
        <v>0</v>
      </c>
      <c r="I126" s="36" t="e">
        <f t="shared" si="13"/>
        <v>#DIV/0!</v>
      </c>
      <c r="J126" s="36" t="e">
        <f t="shared" si="13"/>
        <v>#DIV/0!</v>
      </c>
    </row>
    <row r="128" spans="1:10" x14ac:dyDescent="0.2">
      <c r="H128" s="2" t="s">
        <v>41</v>
      </c>
    </row>
    <row r="129" spans="8:8" x14ac:dyDescent="0.2">
      <c r="H129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58" fitToHeight="2" orientation="portrait" r:id="rId1"/>
  <headerFooter alignWithMargins="0"/>
  <rowBreaks count="1" manualBreakCount="1"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G117" sqref="G11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84">
        <v>7010001</v>
      </c>
      <c r="I2" s="69"/>
      <c r="J2" s="69"/>
    </row>
    <row r="3" spans="1:11" ht="15" customHeight="1" x14ac:dyDescent="0.25">
      <c r="A3" s="88"/>
      <c r="B3" s="103" t="s">
        <v>87</v>
      </c>
      <c r="C3" s="68"/>
      <c r="D3" s="70"/>
      <c r="E3" s="70"/>
      <c r="F3" s="82"/>
      <c r="G3" s="82"/>
      <c r="H3" s="107"/>
      <c r="I3" s="71"/>
      <c r="J3" s="72"/>
    </row>
    <row r="4" spans="1:11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84">
        <v>10</v>
      </c>
      <c r="I4" s="71"/>
      <c r="J4" s="72"/>
    </row>
    <row r="5" spans="1:11" ht="15" customHeight="1" x14ac:dyDescent="0.2">
      <c r="A5" s="74"/>
      <c r="B5" s="104"/>
      <c r="C5" s="53"/>
      <c r="D5" s="75"/>
      <c r="E5" s="75"/>
      <c r="F5" s="81"/>
      <c r="G5" s="81"/>
      <c r="H5" s="108"/>
      <c r="I5" s="71"/>
      <c r="J5" s="72"/>
    </row>
    <row r="6" spans="1:11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84">
        <v>7010008</v>
      </c>
      <c r="I6" s="71"/>
      <c r="J6" s="72"/>
    </row>
    <row r="7" spans="1:11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124000</v>
      </c>
      <c r="E17" s="36">
        <f>SUM(E18+E94+E111)</f>
        <v>0</v>
      </c>
      <c r="F17" s="36">
        <f>SUM(D17:E17)</f>
        <v>124000</v>
      </c>
      <c r="G17" s="57">
        <f>SUM(G18+G94+G111)</f>
        <v>27134.670000000002</v>
      </c>
      <c r="H17" s="57">
        <f>SUM(H18+H94+H111)</f>
        <v>0</v>
      </c>
      <c r="I17" s="20">
        <f t="shared" ref="I17:I115" si="0">SUM(G17/F17)</f>
        <v>0.21882798387096775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SUM(D19+D24+D84+D90)</f>
        <v>124000</v>
      </c>
      <c r="E18" s="36">
        <f>SUM(E19+E24+E84+E90)</f>
        <v>0</v>
      </c>
      <c r="F18" s="36">
        <f>SUM(D18:E18)</f>
        <v>124000</v>
      </c>
      <c r="G18" s="57">
        <f>SUM(G19+G24+G84+G90)</f>
        <v>27134.670000000002</v>
      </c>
      <c r="H18" s="57">
        <f>SUM(H19+H24+H84+H90)</f>
        <v>0</v>
      </c>
      <c r="I18" s="20">
        <f>SUM(G18/F18)</f>
        <v>0.21882798387096775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1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SUM(D25+D36+D42+D47+D52+D55+D58+D62+D66)</f>
        <v>124000</v>
      </c>
      <c r="E24" s="66">
        <f>SUM(E25+E36+E42+E52+E55+E58+E62)</f>
        <v>0</v>
      </c>
      <c r="F24" s="66">
        <f t="shared" si="2"/>
        <v>124000</v>
      </c>
      <c r="G24" s="66">
        <f>SUM(G25+G36+G42+G47+G52+G55+G58+G62+G66)</f>
        <v>27134.670000000002</v>
      </c>
      <c r="H24" s="66">
        <f>SUM(H25+H36+H42+H47+H52+H55+H58+H62+H66)</f>
        <v>0</v>
      </c>
      <c r="I24" s="9">
        <f t="shared" si="0"/>
        <v>0.21882798387096775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SUM(D26:D35)</f>
        <v>52000</v>
      </c>
      <c r="E25" s="33">
        <f>SUM(E26:E34)</f>
        <v>0</v>
      </c>
      <c r="F25" s="33">
        <f t="shared" si="2"/>
        <v>52000</v>
      </c>
      <c r="G25" s="33">
        <f>SUM(G26:G35)</f>
        <v>7208.04</v>
      </c>
      <c r="H25" s="33">
        <f>SUM(H26:H35)</f>
        <v>0</v>
      </c>
      <c r="I25" s="9">
        <f t="shared" si="0"/>
        <v>0.13861615384615383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153"/>
      <c r="E27" s="153"/>
      <c r="F27" s="153">
        <f t="shared" ref="F27:F35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153">
        <v>10000</v>
      </c>
      <c r="E28" s="153"/>
      <c r="F28" s="153">
        <f t="shared" si="3"/>
        <v>10000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153">
        <v>3000</v>
      </c>
      <c r="E29" s="153"/>
      <c r="F29" s="153">
        <f t="shared" si="3"/>
        <v>3000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15" customHeight="1" x14ac:dyDescent="0.2">
      <c r="A30" s="13" t="s">
        <v>218</v>
      </c>
      <c r="B30" s="32" t="s">
        <v>305</v>
      </c>
      <c r="C30" s="16">
        <v>613117</v>
      </c>
      <c r="D30" s="153">
        <v>2000</v>
      </c>
      <c r="E30" s="153"/>
      <c r="F30" s="153">
        <f t="shared" si="3"/>
        <v>2000</v>
      </c>
      <c r="G30" s="15"/>
      <c r="H30" s="15"/>
      <c r="I30" s="9">
        <f t="shared" si="0"/>
        <v>0</v>
      </c>
      <c r="J30" s="8" t="e">
        <f t="shared" si="1"/>
        <v>#DIV/0!</v>
      </c>
    </row>
    <row r="31" spans="1:10" ht="25.5" customHeight="1" x14ac:dyDescent="0.2">
      <c r="A31" s="13" t="s">
        <v>219</v>
      </c>
      <c r="B31" s="32" t="s">
        <v>139</v>
      </c>
      <c r="C31" s="16">
        <v>613121</v>
      </c>
      <c r="D31" s="153">
        <v>15000</v>
      </c>
      <c r="E31" s="153"/>
      <c r="F31" s="153">
        <f t="shared" si="3"/>
        <v>15000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4.75" customHeight="1" x14ac:dyDescent="0.2">
      <c r="A32" s="13" t="s">
        <v>220</v>
      </c>
      <c r="B32" s="32" t="s">
        <v>140</v>
      </c>
      <c r="C32" s="16">
        <v>613124</v>
      </c>
      <c r="D32" s="153">
        <v>10000</v>
      </c>
      <c r="E32" s="153"/>
      <c r="F32" s="153">
        <f t="shared" si="3"/>
        <v>10000</v>
      </c>
      <c r="G32" s="15">
        <v>3842.04</v>
      </c>
      <c r="H32" s="15"/>
      <c r="I32" s="9">
        <f t="shared" si="0"/>
        <v>0.38420399999999999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153">
        <v>10000</v>
      </c>
      <c r="E33" s="153"/>
      <c r="F33" s="153">
        <f t="shared" si="3"/>
        <v>10000</v>
      </c>
      <c r="G33" s="15">
        <v>3366</v>
      </c>
      <c r="H33" s="15"/>
      <c r="I33" s="9">
        <f t="shared" si="0"/>
        <v>0.33660000000000001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153"/>
      <c r="E34" s="15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3" t="s">
        <v>289</v>
      </c>
      <c r="B35" s="92" t="s">
        <v>306</v>
      </c>
      <c r="C35" s="16">
        <v>613727</v>
      </c>
      <c r="D35" s="153">
        <v>2000</v>
      </c>
      <c r="E35" s="153"/>
      <c r="F35" s="153">
        <f t="shared" si="3"/>
        <v>2000</v>
      </c>
      <c r="G35" s="15"/>
      <c r="H35" s="15"/>
      <c r="I35" s="9"/>
      <c r="J35" s="8"/>
    </row>
    <row r="36" spans="1:10" ht="25.5" customHeight="1" x14ac:dyDescent="0.2">
      <c r="A36" s="149">
        <v>8</v>
      </c>
      <c r="B36" s="150" t="s">
        <v>29</v>
      </c>
      <c r="C36" s="149">
        <v>613200</v>
      </c>
      <c r="D36" s="33">
        <f>SUM(D37:D41)</f>
        <v>1000</v>
      </c>
      <c r="E36" s="33">
        <f>SUM(E37:E41)</f>
        <v>0</v>
      </c>
      <c r="F36" s="33">
        <f t="shared" ref="F36:F46" si="4">SUM(D36:E36)</f>
        <v>1000</v>
      </c>
      <c r="G36" s="65">
        <f>SUM(G37:G41)</f>
        <v>0</v>
      </c>
      <c r="H36" s="65">
        <f>SUM(H37:H41)</f>
        <v>0</v>
      </c>
      <c r="I36" s="9">
        <f t="shared" si="0"/>
        <v>0</v>
      </c>
      <c r="J36" s="8" t="e">
        <f t="shared" si="1"/>
        <v>#DIV/0!</v>
      </c>
    </row>
    <row r="37" spans="1:10" ht="15" customHeight="1" x14ac:dyDescent="0.2">
      <c r="A37" s="17" t="s">
        <v>223</v>
      </c>
      <c r="B37" s="152" t="s">
        <v>143</v>
      </c>
      <c r="C37" s="17">
        <v>613211</v>
      </c>
      <c r="D37" s="153">
        <v>1000</v>
      </c>
      <c r="E37" s="153"/>
      <c r="F37" s="153">
        <f t="shared" si="4"/>
        <v>1000</v>
      </c>
      <c r="G37" s="15"/>
      <c r="H37" s="15"/>
      <c r="I37" s="9">
        <f t="shared" si="0"/>
        <v>0</v>
      </c>
      <c r="J37" s="8" t="e">
        <f t="shared" si="1"/>
        <v>#DIV/0!</v>
      </c>
    </row>
    <row r="38" spans="1:10" ht="15" customHeight="1" x14ac:dyDescent="0.2">
      <c r="A38" s="17" t="s">
        <v>224</v>
      </c>
      <c r="B38" s="152" t="s">
        <v>144</v>
      </c>
      <c r="C38" s="17">
        <v>613212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8" customHeight="1" x14ac:dyDescent="0.2">
      <c r="A39" s="17" t="s">
        <v>225</v>
      </c>
      <c r="B39" s="152" t="s">
        <v>145</v>
      </c>
      <c r="C39" s="17">
        <v>613213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226</v>
      </c>
      <c r="B40" s="152" t="s">
        <v>146</v>
      </c>
      <c r="C40" s="17">
        <v>613221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7" t="s">
        <v>227</v>
      </c>
      <c r="B41" s="152" t="s">
        <v>147</v>
      </c>
      <c r="C41" s="17">
        <v>613222</v>
      </c>
      <c r="D41" s="153"/>
      <c r="E41" s="153"/>
      <c r="F41" s="153">
        <f t="shared" si="4"/>
        <v>0</v>
      </c>
      <c r="G41" s="15"/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51">
        <v>9</v>
      </c>
      <c r="B42" s="150" t="s">
        <v>28</v>
      </c>
      <c r="C42" s="149">
        <v>613300</v>
      </c>
      <c r="D42" s="33">
        <f>SUM(D43:D43:D46)</f>
        <v>0</v>
      </c>
      <c r="E42" s="33">
        <f>SUM(E43:E43:E46)</f>
        <v>0</v>
      </c>
      <c r="F42" s="33">
        <f t="shared" si="4"/>
        <v>0</v>
      </c>
      <c r="G42" s="65">
        <f>SUM(G43:G43:G46)</f>
        <v>0</v>
      </c>
      <c r="H42" s="65">
        <f>SUM(H43:H43:H46)</f>
        <v>0</v>
      </c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228</v>
      </c>
      <c r="B43" s="92" t="s">
        <v>268</v>
      </c>
      <c r="C43" s="16">
        <v>613311</v>
      </c>
      <c r="D43" s="153"/>
      <c r="E43" s="153"/>
      <c r="F43" s="153">
        <f t="shared" si="4"/>
        <v>0</v>
      </c>
      <c r="G43" s="15"/>
      <c r="H43" s="15"/>
      <c r="I43" s="9" t="e">
        <f t="shared" si="0"/>
        <v>#DIV/0!</v>
      </c>
      <c r="J43" s="8" t="e">
        <f t="shared" si="1"/>
        <v>#DIV/0!</v>
      </c>
    </row>
    <row r="44" spans="1:10" ht="15" customHeight="1" x14ac:dyDescent="0.2">
      <c r="A44" s="13" t="s">
        <v>270</v>
      </c>
      <c r="B44" s="92" t="s">
        <v>269</v>
      </c>
      <c r="C44" s="16">
        <v>613312</v>
      </c>
      <c r="D44" s="153"/>
      <c r="E44" s="153"/>
      <c r="F44" s="153">
        <f t="shared" si="4"/>
        <v>0</v>
      </c>
      <c r="G44" s="15"/>
      <c r="H44" s="15"/>
      <c r="I44" s="9" t="e">
        <f t="shared" si="0"/>
        <v>#DIV/0!</v>
      </c>
      <c r="J44" s="8" t="e">
        <f t="shared" si="1"/>
        <v>#DIV/0!</v>
      </c>
    </row>
    <row r="45" spans="1:10" ht="15" customHeight="1" x14ac:dyDescent="0.2">
      <c r="A45" s="13" t="s">
        <v>271</v>
      </c>
      <c r="B45" s="92" t="s">
        <v>148</v>
      </c>
      <c r="C45" s="16">
        <v>613318</v>
      </c>
      <c r="D45" s="153"/>
      <c r="E45" s="153"/>
      <c r="F45" s="153">
        <f t="shared" si="4"/>
        <v>0</v>
      </c>
      <c r="G45" s="15"/>
      <c r="H45" s="15"/>
      <c r="I45" s="9" t="e">
        <f t="shared" si="0"/>
        <v>#DIV/0!</v>
      </c>
      <c r="J45" s="8" t="e">
        <f t="shared" si="1"/>
        <v>#DIV/0!</v>
      </c>
    </row>
    <row r="46" spans="1:10" ht="15" customHeight="1" x14ac:dyDescent="0.2">
      <c r="A46" s="13" t="s">
        <v>272</v>
      </c>
      <c r="B46" s="92" t="s">
        <v>273</v>
      </c>
      <c r="C46" s="16">
        <v>613321</v>
      </c>
      <c r="D46" s="153"/>
      <c r="E46" s="153"/>
      <c r="F46" s="153">
        <f t="shared" si="4"/>
        <v>0</v>
      </c>
      <c r="G46" s="15"/>
      <c r="H46" s="15"/>
      <c r="I46" s="9" t="e">
        <f t="shared" si="0"/>
        <v>#DIV/0!</v>
      </c>
      <c r="J46" s="8"/>
    </row>
    <row r="47" spans="1:10" ht="15" customHeight="1" x14ac:dyDescent="0.2">
      <c r="A47" s="149">
        <v>10</v>
      </c>
      <c r="B47" s="150" t="s">
        <v>37</v>
      </c>
      <c r="C47" s="149">
        <v>613400</v>
      </c>
      <c r="D47" s="33">
        <f>SUM(D48:D51)</f>
        <v>0</v>
      </c>
      <c r="E47" s="33"/>
      <c r="F47" s="33">
        <f t="shared" ref="F47:F54" si="5">SUM(D47:E47)</f>
        <v>0</v>
      </c>
      <c r="G47" s="65">
        <f>SUM(G48:G51)</f>
        <v>0</v>
      </c>
      <c r="H47" s="65">
        <f>SUM(H48:H51)</f>
        <v>0</v>
      </c>
      <c r="I47" s="9" t="e">
        <f t="shared" si="0"/>
        <v>#DIV/0!</v>
      </c>
      <c r="J47" s="8" t="e">
        <f t="shared" si="1"/>
        <v>#DIV/0!</v>
      </c>
    </row>
    <row r="48" spans="1:10" ht="15" customHeight="1" x14ac:dyDescent="0.2">
      <c r="A48" s="17" t="s">
        <v>229</v>
      </c>
      <c r="B48" s="92" t="s">
        <v>149</v>
      </c>
      <c r="C48" s="16">
        <v>613411</v>
      </c>
      <c r="D48" s="153"/>
      <c r="E48" s="33"/>
      <c r="F48" s="15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230</v>
      </c>
      <c r="B49" s="92" t="s">
        <v>150</v>
      </c>
      <c r="C49" s="16">
        <v>613416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8.75" customHeight="1" x14ac:dyDescent="0.2">
      <c r="A50" s="17" t="s">
        <v>231</v>
      </c>
      <c r="B50" s="92" t="s">
        <v>151</v>
      </c>
      <c r="C50" s="16">
        <v>613417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1.25" customHeight="1" x14ac:dyDescent="0.2">
      <c r="A51" s="17" t="s">
        <v>232</v>
      </c>
      <c r="B51" s="92" t="s">
        <v>152</v>
      </c>
      <c r="C51" s="16">
        <v>613418</v>
      </c>
      <c r="D51" s="33"/>
      <c r="E51" s="33"/>
      <c r="F51" s="33">
        <f t="shared" si="5"/>
        <v>0</v>
      </c>
      <c r="G51" s="15"/>
      <c r="H51" s="15"/>
      <c r="I51" s="9" t="e">
        <f t="shared" si="0"/>
        <v>#DIV/0!</v>
      </c>
      <c r="J51" s="8" t="e">
        <f t="shared" si="1"/>
        <v>#DIV/0!</v>
      </c>
    </row>
    <row r="52" spans="1:10" x14ac:dyDescent="0.2">
      <c r="A52" s="151">
        <v>11</v>
      </c>
      <c r="B52" s="150" t="s">
        <v>74</v>
      </c>
      <c r="C52" s="149">
        <v>613500</v>
      </c>
      <c r="D52" s="33">
        <f>SUM(D53:D54)</f>
        <v>0</v>
      </c>
      <c r="E52" s="33"/>
      <c r="F52" s="33">
        <f t="shared" si="5"/>
        <v>0</v>
      </c>
      <c r="G52" s="65">
        <f>SUM(G53:G54)</f>
        <v>0</v>
      </c>
      <c r="H52" s="65">
        <f>SUM(H53:H54)</f>
        <v>0</v>
      </c>
      <c r="I52" s="9" t="e">
        <f t="shared" si="0"/>
        <v>#DIV/0!</v>
      </c>
      <c r="J52" s="8" t="e">
        <f t="shared" si="1"/>
        <v>#DIV/0!</v>
      </c>
    </row>
    <row r="53" spans="1:10" x14ac:dyDescent="0.2">
      <c r="A53" s="13" t="s">
        <v>233</v>
      </c>
      <c r="B53" s="92" t="s">
        <v>153</v>
      </c>
      <c r="C53" s="16">
        <v>613512</v>
      </c>
      <c r="D53" s="153"/>
      <c r="E53" s="153"/>
      <c r="F53" s="153">
        <f t="shared" si="5"/>
        <v>0</v>
      </c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x14ac:dyDescent="0.2">
      <c r="A54" s="13" t="s">
        <v>234</v>
      </c>
      <c r="B54" s="92" t="s">
        <v>154</v>
      </c>
      <c r="C54" s="16">
        <v>613523</v>
      </c>
      <c r="D54" s="153"/>
      <c r="E54" s="153"/>
      <c r="F54" s="153">
        <f t="shared" si="5"/>
        <v>0</v>
      </c>
      <c r="G54" s="15"/>
      <c r="H54" s="15"/>
      <c r="I54" s="9" t="e">
        <f t="shared" si="0"/>
        <v>#DIV/0!</v>
      </c>
      <c r="J54" s="8" t="e">
        <f t="shared" si="1"/>
        <v>#DIV/0!</v>
      </c>
    </row>
    <row r="55" spans="1:10" ht="15.75" customHeight="1" x14ac:dyDescent="0.2">
      <c r="A55" s="149">
        <v>12</v>
      </c>
      <c r="B55" s="150" t="s">
        <v>32</v>
      </c>
      <c r="C55" s="149">
        <v>613600</v>
      </c>
      <c r="D55" s="29">
        <f>SUM(D56:D57)</f>
        <v>0</v>
      </c>
      <c r="E55" s="29"/>
      <c r="F55" s="29">
        <f>SUM(D55:E55)</f>
        <v>0</v>
      </c>
      <c r="G55" s="33">
        <f>SUM(G56:G57)</f>
        <v>0</v>
      </c>
      <c r="H55" s="33">
        <f>SUM(H56:H57)</f>
        <v>0</v>
      </c>
      <c r="I55" s="9" t="e">
        <f t="shared" si="0"/>
        <v>#DIV/0!</v>
      </c>
      <c r="J55" s="8" t="e">
        <f t="shared" si="1"/>
        <v>#DIV/0!</v>
      </c>
    </row>
    <row r="56" spans="1:10" ht="10.5" customHeight="1" x14ac:dyDescent="0.2">
      <c r="A56" s="17" t="s">
        <v>235</v>
      </c>
      <c r="B56" s="92" t="s">
        <v>155</v>
      </c>
      <c r="C56" s="16">
        <v>613611</v>
      </c>
      <c r="D56" s="156"/>
      <c r="E56" s="156"/>
      <c r="F56" s="156">
        <f>SUM(D56:E56)</f>
        <v>0</v>
      </c>
      <c r="G56" s="153"/>
      <c r="H56" s="153"/>
      <c r="I56" s="9" t="e">
        <f t="shared" si="0"/>
        <v>#DIV/0!</v>
      </c>
      <c r="J56" s="8" t="e">
        <f t="shared" si="1"/>
        <v>#DIV/0!</v>
      </c>
    </row>
    <row r="57" spans="1:10" x14ac:dyDescent="0.2">
      <c r="A57" s="17" t="s">
        <v>236</v>
      </c>
      <c r="B57" s="92" t="s">
        <v>156</v>
      </c>
      <c r="C57" s="16">
        <v>613614</v>
      </c>
      <c r="D57" s="29"/>
      <c r="E57" s="29"/>
      <c r="F57" s="156">
        <f>SUM(D57:E57)</f>
        <v>0</v>
      </c>
      <c r="G57" s="33"/>
      <c r="H57" s="33"/>
      <c r="I57" s="9" t="e">
        <f t="shared" si="0"/>
        <v>#DIV/0!</v>
      </c>
      <c r="J57" s="8" t="e">
        <f t="shared" si="1"/>
        <v>#DIV/0!</v>
      </c>
    </row>
    <row r="58" spans="1:10" x14ac:dyDescent="0.2">
      <c r="A58" s="151">
        <v>13</v>
      </c>
      <c r="B58" s="150" t="s">
        <v>73</v>
      </c>
      <c r="C58" s="149">
        <v>613700</v>
      </c>
      <c r="D58" s="29">
        <f>SUM(D59:D61)</f>
        <v>0</v>
      </c>
      <c r="E58" s="29"/>
      <c r="F58" s="29">
        <f t="shared" ref="F58:F67" si="6">SUM(D58:E58)</f>
        <v>0</v>
      </c>
      <c r="G58" s="33">
        <f>SUM(G59:G61)</f>
        <v>0</v>
      </c>
      <c r="H58" s="33">
        <f>SUM(H59:H61)</f>
        <v>0</v>
      </c>
      <c r="I58" s="9" t="e">
        <f t="shared" si="0"/>
        <v>#DIV/0!</v>
      </c>
      <c r="J58" s="8" t="e">
        <f t="shared" si="1"/>
        <v>#DIV/0!</v>
      </c>
    </row>
    <row r="59" spans="1:10" x14ac:dyDescent="0.2">
      <c r="A59" s="13" t="s">
        <v>237</v>
      </c>
      <c r="B59" s="92" t="s">
        <v>157</v>
      </c>
      <c r="C59" s="16">
        <v>613722</v>
      </c>
      <c r="D59" s="156"/>
      <c r="E59" s="156"/>
      <c r="F59" s="156">
        <f t="shared" si="6"/>
        <v>0</v>
      </c>
      <c r="G59" s="153"/>
      <c r="H59" s="153"/>
      <c r="I59" s="9" t="e">
        <f t="shared" si="0"/>
        <v>#DIV/0!</v>
      </c>
      <c r="J59" s="8" t="e">
        <f t="shared" si="1"/>
        <v>#DIV/0!</v>
      </c>
    </row>
    <row r="60" spans="1:10" x14ac:dyDescent="0.2">
      <c r="A60" s="13" t="s">
        <v>238</v>
      </c>
      <c r="B60" s="92" t="s">
        <v>158</v>
      </c>
      <c r="C60" s="16">
        <v>613723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x14ac:dyDescent="0.2">
      <c r="A61" s="13" t="s">
        <v>239</v>
      </c>
      <c r="B61" s="92" t="s">
        <v>159</v>
      </c>
      <c r="C61" s="16">
        <v>613726</v>
      </c>
      <c r="D61" s="29"/>
      <c r="E61" s="29"/>
      <c r="F61" s="29">
        <f t="shared" si="6"/>
        <v>0</v>
      </c>
      <c r="G61" s="33"/>
      <c r="H61" s="33"/>
      <c r="I61" s="9" t="e">
        <f t="shared" si="0"/>
        <v>#DIV/0!</v>
      </c>
      <c r="J61" s="8" t="e">
        <f t="shared" si="1"/>
        <v>#DIV/0!</v>
      </c>
    </row>
    <row r="62" spans="1:10" ht="24" x14ac:dyDescent="0.2">
      <c r="A62" s="149">
        <v>14</v>
      </c>
      <c r="B62" s="150" t="s">
        <v>72</v>
      </c>
      <c r="C62" s="149">
        <v>613800</v>
      </c>
      <c r="D62" s="29">
        <f>SUM(D63:D65)</f>
        <v>500</v>
      </c>
      <c r="E62" s="29"/>
      <c r="F62" s="29">
        <f t="shared" si="6"/>
        <v>500</v>
      </c>
      <c r="G62" s="65">
        <f>SUM(G63:G65)</f>
        <v>4.8</v>
      </c>
      <c r="H62" s="65">
        <f>SUM(H63:H65)</f>
        <v>0</v>
      </c>
      <c r="I62" s="9">
        <f t="shared" si="0"/>
        <v>9.5999999999999992E-3</v>
      </c>
      <c r="J62" s="8" t="e">
        <f t="shared" si="1"/>
        <v>#DIV/0!</v>
      </c>
    </row>
    <row r="63" spans="1:10" x14ac:dyDescent="0.2">
      <c r="A63" s="17" t="s">
        <v>240</v>
      </c>
      <c r="B63" s="92" t="s">
        <v>160</v>
      </c>
      <c r="C63" s="16">
        <v>613813</v>
      </c>
      <c r="D63" s="15"/>
      <c r="E63" s="15"/>
      <c r="F63" s="15">
        <f t="shared" si="6"/>
        <v>0</v>
      </c>
      <c r="G63" s="153"/>
      <c r="H63" s="153"/>
      <c r="I63" s="9" t="e">
        <f t="shared" si="0"/>
        <v>#DIV/0!</v>
      </c>
      <c r="J63" s="8" t="e">
        <f t="shared" si="1"/>
        <v>#DIV/0!</v>
      </c>
    </row>
    <row r="64" spans="1:10" ht="24" x14ac:dyDescent="0.2">
      <c r="A64" s="17" t="s">
        <v>241</v>
      </c>
      <c r="B64" s="92" t="s">
        <v>161</v>
      </c>
      <c r="C64" s="16">
        <v>613815</v>
      </c>
      <c r="D64" s="29">
        <v>500</v>
      </c>
      <c r="E64" s="29"/>
      <c r="F64" s="29">
        <f t="shared" si="6"/>
        <v>500</v>
      </c>
      <c r="G64" s="33">
        <v>4.8</v>
      </c>
      <c r="H64" s="33"/>
      <c r="I64" s="9">
        <f t="shared" si="0"/>
        <v>9.5999999999999992E-3</v>
      </c>
      <c r="J64" s="8" t="e">
        <f t="shared" si="1"/>
        <v>#DIV/0!</v>
      </c>
    </row>
    <row r="65" spans="1:10" x14ac:dyDescent="0.2">
      <c r="A65" s="17" t="s">
        <v>242</v>
      </c>
      <c r="B65" s="92" t="s">
        <v>162</v>
      </c>
      <c r="C65" s="16">
        <v>613821</v>
      </c>
      <c r="D65" s="29"/>
      <c r="E65" s="29"/>
      <c r="F65" s="29">
        <f t="shared" si="6"/>
        <v>0</v>
      </c>
      <c r="G65" s="33"/>
      <c r="H65" s="33"/>
      <c r="I65" s="9" t="e">
        <f t="shared" si="0"/>
        <v>#DIV/0!</v>
      </c>
      <c r="J65" s="8" t="e">
        <f t="shared" si="1"/>
        <v>#DIV/0!</v>
      </c>
    </row>
    <row r="66" spans="1:10" x14ac:dyDescent="0.2">
      <c r="A66" s="151">
        <v>15</v>
      </c>
      <c r="B66" s="148" t="s">
        <v>26</v>
      </c>
      <c r="C66" s="149">
        <v>613900</v>
      </c>
      <c r="D66" s="29">
        <f>SUM(D67:D83)</f>
        <v>70500</v>
      </c>
      <c r="E66" s="29">
        <f>SUM(E67:E83)</f>
        <v>0</v>
      </c>
      <c r="F66" s="29">
        <f t="shared" si="6"/>
        <v>70500</v>
      </c>
      <c r="G66" s="33">
        <f>SUM(G67:G83)</f>
        <v>19921.830000000002</v>
      </c>
      <c r="H66" s="33">
        <f>SUM(H67:H83)</f>
        <v>0</v>
      </c>
      <c r="I66" s="9">
        <f t="shared" si="0"/>
        <v>0.28257914893617025</v>
      </c>
      <c r="J66" s="8" t="e">
        <f t="shared" si="1"/>
        <v>#DIV/0!</v>
      </c>
    </row>
    <row r="67" spans="1:10" x14ac:dyDescent="0.2">
      <c r="A67" s="13" t="s">
        <v>243</v>
      </c>
      <c r="B67" s="32" t="s">
        <v>163</v>
      </c>
      <c r="C67" s="16">
        <v>613912</v>
      </c>
      <c r="D67" s="156"/>
      <c r="E67" s="156"/>
      <c r="F67" s="156">
        <f t="shared" si="6"/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 x14ac:dyDescent="0.2">
      <c r="A68" s="13" t="s">
        <v>244</v>
      </c>
      <c r="B68" s="32" t="s">
        <v>164</v>
      </c>
      <c r="C68" s="16">
        <v>613913</v>
      </c>
      <c r="D68" s="29"/>
      <c r="E68" s="29"/>
      <c r="F68" s="156">
        <f t="shared" ref="F68:F83" si="7">SUM(D68:E68)</f>
        <v>0</v>
      </c>
      <c r="G68" s="153"/>
      <c r="H68" s="153"/>
      <c r="I68" s="9" t="e">
        <f t="shared" si="0"/>
        <v>#DIV/0!</v>
      </c>
      <c r="J68" s="8" t="e">
        <f t="shared" si="1"/>
        <v>#DIV/0!</v>
      </c>
    </row>
    <row r="69" spans="1:10" x14ac:dyDescent="0.2">
      <c r="A69" s="13" t="s">
        <v>245</v>
      </c>
      <c r="B69" s="32" t="s">
        <v>165</v>
      </c>
      <c r="C69" s="16">
        <v>613914</v>
      </c>
      <c r="D69" s="156">
        <v>400</v>
      </c>
      <c r="E69" s="29"/>
      <c r="F69" s="156">
        <f t="shared" si="7"/>
        <v>400</v>
      </c>
      <c r="G69" s="153">
        <v>38.1</v>
      </c>
      <c r="H69" s="153"/>
      <c r="I69" s="9">
        <f t="shared" si="0"/>
        <v>9.5250000000000001E-2</v>
      </c>
      <c r="J69" s="8" t="e">
        <f t="shared" si="1"/>
        <v>#DIV/0!</v>
      </c>
    </row>
    <row r="70" spans="1:10" x14ac:dyDescent="0.2">
      <c r="A70" s="13" t="s">
        <v>246</v>
      </c>
      <c r="B70" s="32" t="s">
        <v>166</v>
      </c>
      <c r="C70" s="16">
        <v>613915</v>
      </c>
      <c r="D70" s="29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x14ac:dyDescent="0.2">
      <c r="A71" s="13" t="s">
        <v>247</v>
      </c>
      <c r="B71" s="32" t="s">
        <v>167</v>
      </c>
      <c r="C71" s="16">
        <v>613919</v>
      </c>
      <c r="D71" s="29"/>
      <c r="E71" s="29"/>
      <c r="F71" s="156">
        <f t="shared" si="7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x14ac:dyDescent="0.2">
      <c r="A72" s="13" t="s">
        <v>248</v>
      </c>
      <c r="B72" s="32" t="s">
        <v>168</v>
      </c>
      <c r="C72" s="16">
        <v>613921</v>
      </c>
      <c r="D72" s="29"/>
      <c r="E72" s="29"/>
      <c r="F72" s="156">
        <f t="shared" si="7"/>
        <v>0</v>
      </c>
      <c r="G72" s="153"/>
      <c r="H72" s="15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249</v>
      </c>
      <c r="B73" s="32" t="s">
        <v>169</v>
      </c>
      <c r="C73" s="16">
        <v>613939</v>
      </c>
      <c r="D73" s="156">
        <v>11500</v>
      </c>
      <c r="E73" s="156"/>
      <c r="F73" s="156">
        <f t="shared" si="7"/>
        <v>11500</v>
      </c>
      <c r="G73" s="153"/>
      <c r="H73" s="153"/>
      <c r="I73" s="9">
        <f t="shared" si="0"/>
        <v>0</v>
      </c>
      <c r="J73" s="8" t="e">
        <f t="shared" si="1"/>
        <v>#DIV/0!</v>
      </c>
    </row>
    <row r="74" spans="1:10" x14ac:dyDescent="0.2">
      <c r="A74" s="13" t="s">
        <v>250</v>
      </c>
      <c r="B74" s="32" t="s">
        <v>170</v>
      </c>
      <c r="C74" s="16">
        <v>613955</v>
      </c>
      <c r="D74" s="156">
        <v>42500</v>
      </c>
      <c r="E74" s="29"/>
      <c r="F74" s="156">
        <f t="shared" si="7"/>
        <v>42500</v>
      </c>
      <c r="G74" s="153">
        <v>14445</v>
      </c>
      <c r="H74" s="153"/>
      <c r="I74" s="9">
        <f t="shared" si="0"/>
        <v>0.33988235294117647</v>
      </c>
      <c r="J74" s="8" t="e">
        <f t="shared" si="1"/>
        <v>#DIV/0!</v>
      </c>
    </row>
    <row r="75" spans="1:10" x14ac:dyDescent="0.2">
      <c r="A75" s="13" t="s">
        <v>251</v>
      </c>
      <c r="B75" s="32" t="s">
        <v>171</v>
      </c>
      <c r="C75" s="16">
        <v>613956</v>
      </c>
      <c r="D75" s="156">
        <v>8200</v>
      </c>
      <c r="E75" s="29"/>
      <c r="F75" s="156">
        <f t="shared" si="7"/>
        <v>8200</v>
      </c>
      <c r="G75" s="153">
        <v>1789.49</v>
      </c>
      <c r="H75" s="153"/>
      <c r="I75" s="9">
        <f t="shared" si="0"/>
        <v>0.21823048780487805</v>
      </c>
      <c r="J75" s="8" t="e">
        <f t="shared" si="1"/>
        <v>#DIV/0!</v>
      </c>
    </row>
    <row r="76" spans="1:10" ht="24" x14ac:dyDescent="0.2">
      <c r="A76" s="13" t="s">
        <v>252</v>
      </c>
      <c r="B76" s="32" t="s">
        <v>172</v>
      </c>
      <c r="C76" s="16">
        <v>613957</v>
      </c>
      <c r="D76" s="156">
        <v>800</v>
      </c>
      <c r="E76" s="29"/>
      <c r="F76" s="156">
        <f t="shared" si="7"/>
        <v>800</v>
      </c>
      <c r="G76" s="153">
        <v>48.16</v>
      </c>
      <c r="H76" s="153"/>
      <c r="I76" s="9">
        <f t="shared" si="0"/>
        <v>6.0199999999999997E-2</v>
      </c>
      <c r="J76" s="8" t="e">
        <f t="shared" si="1"/>
        <v>#DIV/0!</v>
      </c>
    </row>
    <row r="77" spans="1:10" x14ac:dyDescent="0.2">
      <c r="A77" s="13" t="s">
        <v>253</v>
      </c>
      <c r="B77" s="32" t="s">
        <v>173</v>
      </c>
      <c r="C77" s="16">
        <v>613958</v>
      </c>
      <c r="D77" s="156">
        <v>6000</v>
      </c>
      <c r="E77" s="29"/>
      <c r="F77" s="156">
        <f t="shared" si="7"/>
        <v>6000</v>
      </c>
      <c r="G77" s="153">
        <v>3601.08</v>
      </c>
      <c r="H77" s="153"/>
      <c r="I77" s="9">
        <f t="shared" si="0"/>
        <v>0.60017999999999994</v>
      </c>
      <c r="J77" s="8" t="e">
        <f t="shared" si="1"/>
        <v>#DIV/0!</v>
      </c>
    </row>
    <row r="78" spans="1:10" x14ac:dyDescent="0.2">
      <c r="A78" s="13" t="s">
        <v>254</v>
      </c>
      <c r="B78" s="32" t="s">
        <v>404</v>
      </c>
      <c r="C78" s="16">
        <v>613971</v>
      </c>
      <c r="D78" s="156"/>
      <c r="E78" s="29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24" customHeight="1" x14ac:dyDescent="0.2">
      <c r="A79" s="13" t="s">
        <v>255</v>
      </c>
      <c r="B79" s="32" t="s">
        <v>285</v>
      </c>
      <c r="C79" s="16">
        <v>613981</v>
      </c>
      <c r="D79" s="156"/>
      <c r="E79" s="29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ht="36" x14ac:dyDescent="0.2">
      <c r="A80" s="13" t="s">
        <v>256</v>
      </c>
      <c r="B80" s="32" t="s">
        <v>284</v>
      </c>
      <c r="C80" s="16">
        <v>613984</v>
      </c>
      <c r="D80" s="156"/>
      <c r="E80" s="29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257</v>
      </c>
      <c r="B81" s="32" t="s">
        <v>176</v>
      </c>
      <c r="C81" s="16">
        <v>613985</v>
      </c>
      <c r="D81" s="156"/>
      <c r="E81" s="156"/>
      <c r="F81" s="156">
        <f t="shared" si="7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258</v>
      </c>
      <c r="B82" s="32" t="s">
        <v>177</v>
      </c>
      <c r="C82" s="16">
        <v>613991</v>
      </c>
      <c r="D82" s="156">
        <v>1100</v>
      </c>
      <c r="E82" s="156"/>
      <c r="F82" s="156">
        <f t="shared" si="7"/>
        <v>1100</v>
      </c>
      <c r="G82" s="33"/>
      <c r="H82" s="33"/>
      <c r="I82" s="9"/>
      <c r="J82" s="8"/>
    </row>
    <row r="83" spans="1:10" x14ac:dyDescent="0.2">
      <c r="A83" s="13" t="s">
        <v>280</v>
      </c>
      <c r="B83" s="32" t="s">
        <v>178</v>
      </c>
      <c r="C83" s="16">
        <v>613995</v>
      </c>
      <c r="D83" s="29"/>
      <c r="E83" s="29"/>
      <c r="F83" s="156">
        <f t="shared" si="7"/>
        <v>0</v>
      </c>
      <c r="G83" s="33"/>
      <c r="H83" s="33"/>
      <c r="I83" s="9" t="e">
        <f t="shared" si="0"/>
        <v>#DIV/0!</v>
      </c>
      <c r="J83" s="8" t="e">
        <f t="shared" si="1"/>
        <v>#DIV/0!</v>
      </c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0</v>
      </c>
      <c r="F84" s="29">
        <f>SUM(F85:F86)</f>
        <v>0</v>
      </c>
      <c r="G84" s="65">
        <f>SUM(G85:G93)</f>
        <v>0</v>
      </c>
      <c r="H84" s="65">
        <f>SUM(H85:H93)</f>
        <v>0</v>
      </c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17</v>
      </c>
      <c r="B85" s="25" t="s">
        <v>30</v>
      </c>
      <c r="C85" s="16">
        <v>614100</v>
      </c>
      <c r="D85" s="29"/>
      <c r="E85" s="29"/>
      <c r="F85" s="29">
        <f t="shared" ref="F85:F93" si="8">SUM(D85:E85)</f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49">
        <v>18</v>
      </c>
      <c r="B86" s="25" t="s">
        <v>33</v>
      </c>
      <c r="C86" s="16">
        <v>614200</v>
      </c>
      <c r="D86" s="29"/>
      <c r="E86" s="29"/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 t="shared" si="8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9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9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0"/>
        <v>#DIV/0!</v>
      </c>
      <c r="J98" s="8" t="e">
        <f t="shared" si="9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9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9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0"/>
        <v>#DIV/0!</v>
      </c>
      <c r="J103" s="8" t="e">
        <f t="shared" si="9"/>
        <v>#DIV/0!</v>
      </c>
    </row>
    <row r="104" spans="1:10" x14ac:dyDescent="0.2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9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0"/>
        <v>#DIV/0!</v>
      </c>
      <c r="J111" s="8" t="e">
        <f t="shared" si="9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9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0"/>
        <v>#DIV/0!</v>
      </c>
      <c r="J115" s="8" t="e">
        <f t="shared" si="9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ref="I116:I124" si="11">SUM(G116/F116)</f>
        <v>#DIV/0!</v>
      </c>
      <c r="J116" s="8" t="e">
        <f t="shared" si="9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9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9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15"/>
      <c r="H123" s="15"/>
      <c r="I123" s="9" t="e">
        <f t="shared" si="11"/>
        <v>#DIV/0!</v>
      </c>
      <c r="J123" s="8" t="e">
        <f t="shared" si="9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124000</v>
      </c>
      <c r="E125" s="36">
        <f>SUM(E17+E124)</f>
        <v>0</v>
      </c>
      <c r="F125" s="36">
        <f>SUM(F17+F124)</f>
        <v>124000</v>
      </c>
      <c r="G125" s="36">
        <f>SUM(G17+G124)</f>
        <v>27134.670000000002</v>
      </c>
      <c r="H125" s="36">
        <f>SUM(H17+H124)</f>
        <v>0</v>
      </c>
      <c r="I125" s="20">
        <f>SUM(G125/F125)</f>
        <v>0.21882798387096775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4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zoomScaleNormal="100" zoomScaleSheetLayoutView="100" workbookViewId="0">
      <selection activeCell="G89" sqref="G89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499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500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484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200000</v>
      </c>
      <c r="F17" s="36">
        <f>SUM(D17:E17)</f>
        <v>200000</v>
      </c>
      <c r="G17" s="36">
        <f>SUM(G18+G94+G111)</f>
        <v>200000</v>
      </c>
      <c r="H17" s="36">
        <f>SUM(H18+H94+H111)</f>
        <v>0</v>
      </c>
      <c r="I17" s="20">
        <f t="shared" ref="I17:I115" si="0">SUM(G17/F17)</f>
        <v>1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200000</v>
      </c>
      <c r="F18" s="36">
        <f>SUM(D18:E18)</f>
        <v>200000</v>
      </c>
      <c r="G18" s="36">
        <f>SUM(G19+G24+G82+G90)</f>
        <v>200000</v>
      </c>
      <c r="H18" s="36">
        <f>SUM(H19+H24+H82)</f>
        <v>0</v>
      </c>
      <c r="I18" s="20">
        <f>SUM(G18/F18)</f>
        <v>1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200000</v>
      </c>
      <c r="F82" s="29">
        <f>SUM(F83+F84+F85+F89+F90+F91+F92+F93+F94)</f>
        <v>200000</v>
      </c>
      <c r="G82" s="29">
        <f>SUM(G83+G84+G85+G89+G90+G91+G92+G93+G94)</f>
        <v>200000</v>
      </c>
      <c r="H82" s="29">
        <f>SUM(H83+H84+H85+H89+H90+H91+H92+H93+H94)</f>
        <v>0</v>
      </c>
      <c r="I82" s="9">
        <f t="shared" si="0"/>
        <v>1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200000</v>
      </c>
      <c r="F85" s="29">
        <f t="shared" si="5"/>
        <v>200000</v>
      </c>
      <c r="G85" s="29">
        <f>SUM(G86:G88)</f>
        <v>200000</v>
      </c>
      <c r="H85" s="29">
        <f>SUM(H86:H88)</f>
        <v>0</v>
      </c>
      <c r="I85" s="9">
        <f t="shared" si="0"/>
        <v>1</v>
      </c>
      <c r="J85" s="8" t="e">
        <f t="shared" si="1"/>
        <v>#DIV/0!</v>
      </c>
    </row>
    <row r="86" spans="1:10" x14ac:dyDescent="0.2">
      <c r="A86" s="166" t="s">
        <v>259</v>
      </c>
      <c r="B86" s="162" t="s">
        <v>387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260</v>
      </c>
      <c r="B87" s="162" t="s">
        <v>388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 x14ac:dyDescent="0.2">
      <c r="A88" s="166" t="s">
        <v>261</v>
      </c>
      <c r="B88" s="162" t="s">
        <v>389</v>
      </c>
      <c r="C88" s="16">
        <v>614311</v>
      </c>
      <c r="D88" s="29"/>
      <c r="E88" s="156">
        <v>200000</v>
      </c>
      <c r="F88" s="156">
        <f t="shared" si="6"/>
        <v>200000</v>
      </c>
      <c r="G88" s="153">
        <v>200000</v>
      </c>
      <c r="H88" s="153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200000</v>
      </c>
      <c r="F125" s="36">
        <f>SUM(F17+F124)</f>
        <v>200000</v>
      </c>
      <c r="G125" s="36">
        <f>SUM(G17+G124)</f>
        <v>200000</v>
      </c>
      <c r="H125" s="36">
        <f>SUM(H17+H124)</f>
        <v>0</v>
      </c>
      <c r="I125" s="20">
        <f>SUM(G125/F125)</f>
        <v>1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zoomScaleNormal="100" zoomScaleSheetLayoutView="100" workbookViewId="0">
      <selection activeCell="A13" sqref="A13:K1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484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186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187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1" x14ac:dyDescent="0.2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1" s="193" customFormat="1" ht="24" x14ac:dyDescent="0.2">
      <c r="A82" s="187">
        <v>16</v>
      </c>
      <c r="B82" s="188" t="s">
        <v>4</v>
      </c>
      <c r="C82" s="189">
        <v>614000</v>
      </c>
      <c r="D82" s="190">
        <f>SUM(D83:D84)</f>
        <v>0</v>
      </c>
      <c r="E82" s="190">
        <f>SUM(E83+E85+E89)</f>
        <v>0</v>
      </c>
      <c r="F82" s="190">
        <f>SUM(F83+F85+F89)</f>
        <v>0</v>
      </c>
      <c r="G82" s="190">
        <f>SUM(G83+G85+G89)</f>
        <v>0</v>
      </c>
      <c r="H82" s="200">
        <f>SUM(H83+H85+H89)</f>
        <v>0</v>
      </c>
      <c r="I82" s="191" t="e">
        <f t="shared" si="3"/>
        <v>#DIV/0!</v>
      </c>
      <c r="J82" s="192" t="e">
        <f t="shared" si="4"/>
        <v>#DIV/0!</v>
      </c>
    </row>
    <row r="83" spans="1:11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1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1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11" x14ac:dyDescent="0.2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11" x14ac:dyDescent="0.2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11" x14ac:dyDescent="0.2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11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1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1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1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1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1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1" x14ac:dyDescent="0.2">
      <c r="A95" s="19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1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topLeftCell="A25" zoomScaleNormal="100" zoomScaleSheetLayoutView="100" workbookViewId="0">
      <selection activeCell="A13" sqref="A13:K1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/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484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0</v>
      </c>
      <c r="E17" s="36">
        <f>SUM(E18+E94+E111)</f>
        <v>0</v>
      </c>
      <c r="F17" s="36">
        <f>SUM(D17:E17)</f>
        <v>0</v>
      </c>
      <c r="G17" s="36">
        <f>SUM(G18+G94+G111)</f>
        <v>0</v>
      </c>
      <c r="H17" s="36">
        <f>SUM(H18+H94+H111)</f>
        <v>0</v>
      </c>
      <c r="I17" s="20" t="e">
        <f t="shared" ref="I17:I115" si="0">SUM(G17/F17)</f>
        <v>#DIV/0!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>SUM(E19+E24+E82)</f>
        <v>0</v>
      </c>
      <c r="F18" s="36">
        <f>SUM(D18:E18)</f>
        <v>0</v>
      </c>
      <c r="G18" s="36">
        <f>SUM(G19+G24+G82+G90)</f>
        <v>0</v>
      </c>
      <c r="H18" s="36">
        <f>SUM(H19+H24+H82)</f>
        <v>0</v>
      </c>
      <c r="I18" s="20" t="e">
        <f>SUM(G18/F18)</f>
        <v>#DIV/0!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2"/>
        <v>0</v>
      </c>
      <c r="G24" s="66">
        <f>SUM(G25+G35+G41+G46+G51+G54+G57+G61+G65)</f>
        <v>0</v>
      </c>
      <c r="H24" s="66">
        <f>SUM(H25+H35+H41+H46+H51+H54+H57+H61+H65)</f>
        <v>0</v>
      </c>
      <c r="I24" s="9" t="e">
        <f t="shared" si="0"/>
        <v>#DIV/0!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15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2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65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3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4"/>
        <v>0</v>
      </c>
      <c r="G65" s="33">
        <f>SUM(G66:G81)</f>
        <v>0</v>
      </c>
      <c r="H65" s="33">
        <f>SUM(H66:H81)</f>
        <v>0</v>
      </c>
      <c r="I65" s="9" t="e">
        <f t="shared" si="0"/>
        <v>#DIV/0!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3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4"/>
        <v>0</v>
      </c>
      <c r="G72" s="33"/>
      <c r="H72" s="33"/>
      <c r="I72" s="9" t="e">
        <f t="shared" si="0"/>
        <v>#DIV/0!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4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SUM(D83+D84+D85+D89+D90+D91+D92+D93+D94)</f>
        <v>0</v>
      </c>
      <c r="E82" s="29">
        <f>SUM(E83+E84+E85+E89+E90+E91+E92+E93+E94)</f>
        <v>0</v>
      </c>
      <c r="F82" s="29">
        <f>SUM(F83+F84+F85+F89+F90+F91+F92+F93+F94)</f>
        <v>0</v>
      </c>
      <c r="G82" s="29">
        <f>SUM(G83+G84+G85+G89+G90+G91+G92+G93+G94)</f>
        <v>0</v>
      </c>
      <c r="H82" s="29">
        <f>SUM(H83+H84+H85+H89+H90+H91+H92+H93+H94)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5">SUM(D83:E83)</f>
        <v>0</v>
      </c>
      <c r="G83" s="153"/>
      <c r="H83" s="153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5"/>
        <v>0</v>
      </c>
      <c r="G85" s="29">
        <f>SUM(G86:G88)</f>
        <v>0</v>
      </c>
      <c r="H85" s="29">
        <f>SUM(H86:H88)</f>
        <v>0</v>
      </c>
      <c r="I85" s="9" t="e">
        <f t="shared" si="0"/>
        <v>#DIV/0!</v>
      </c>
      <c r="J85" s="8" t="e">
        <f t="shared" si="1"/>
        <v>#DIV/0!</v>
      </c>
    </row>
    <row r="86" spans="1:10" x14ac:dyDescent="0.2">
      <c r="A86" s="166" t="s">
        <v>259</v>
      </c>
      <c r="B86" s="162" t="s">
        <v>387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5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260</v>
      </c>
      <c r="B87" s="162" t="s">
        <v>388</v>
      </c>
      <c r="C87" s="16">
        <v>614311</v>
      </c>
      <c r="D87" s="29"/>
      <c r="E87" s="156"/>
      <c r="F87" s="156">
        <f t="shared" ref="F87:F88" si="6">SUM(D87:E87)</f>
        <v>0</v>
      </c>
      <c r="G87" s="153"/>
      <c r="H87" s="153"/>
      <c r="I87" s="9"/>
      <c r="J87" s="8"/>
    </row>
    <row r="88" spans="1:10" x14ac:dyDescent="0.2">
      <c r="A88" s="166" t="s">
        <v>261</v>
      </c>
      <c r="B88" s="162" t="s">
        <v>389</v>
      </c>
      <c r="C88" s="16">
        <v>614311</v>
      </c>
      <c r="D88" s="29"/>
      <c r="E88" s="156"/>
      <c r="F88" s="156">
        <f t="shared" si="6"/>
        <v>0</v>
      </c>
      <c r="G88" s="153"/>
      <c r="H88" s="153"/>
      <c r="I88" s="9"/>
      <c r="J88" s="8"/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5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5"/>
        <v>0</v>
      </c>
      <c r="G90" s="65"/>
      <c r="H90" s="65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5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5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5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7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8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7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8"/>
        <v>0</v>
      </c>
      <c r="G96" s="33"/>
      <c r="H96" s="33"/>
      <c r="I96" s="9" t="e">
        <f t="shared" si="0"/>
        <v>#DIV/0!</v>
      </c>
      <c r="J96" s="8" t="e">
        <f t="shared" si="7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8"/>
        <v>0</v>
      </c>
      <c r="G97" s="33"/>
      <c r="H97" s="33"/>
      <c r="I97" s="9" t="e">
        <f t="shared" si="0"/>
        <v>#DIV/0!</v>
      </c>
      <c r="J97" s="8" t="e">
        <f t="shared" si="7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8"/>
        <v>0</v>
      </c>
      <c r="G98" s="33"/>
      <c r="H98" s="33"/>
      <c r="I98" s="9" t="e">
        <f t="shared" si="0"/>
        <v>#DIV/0!</v>
      </c>
      <c r="J98" s="8" t="e">
        <f t="shared" si="7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8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7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8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7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8"/>
        <v>0</v>
      </c>
      <c r="G101" s="33"/>
      <c r="H101" s="33"/>
      <c r="I101" s="9" t="e">
        <f t="shared" si="0"/>
        <v>#DIV/0!</v>
      </c>
      <c r="J101" s="8" t="e">
        <f t="shared" si="7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8"/>
        <v>0</v>
      </c>
      <c r="G102" s="33"/>
      <c r="H102" s="33"/>
      <c r="I102" s="9" t="e">
        <f t="shared" si="0"/>
        <v>#DIV/0!</v>
      </c>
      <c r="J102" s="8" t="e">
        <f t="shared" si="7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8"/>
        <v>0</v>
      </c>
      <c r="G103" s="33"/>
      <c r="H103" s="33"/>
      <c r="I103" s="9" t="e">
        <f t="shared" si="0"/>
        <v>#DIV/0!</v>
      </c>
      <c r="J103" s="8" t="e">
        <f t="shared" si="7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8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8"/>
        <v>0</v>
      </c>
      <c r="G105" s="33"/>
      <c r="H105" s="33"/>
      <c r="I105" s="9" t="e">
        <f t="shared" si="0"/>
        <v>#DIV/0!</v>
      </c>
      <c r="J105" s="8" t="e">
        <f t="shared" si="7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8"/>
        <v>0</v>
      </c>
      <c r="G106" s="33"/>
      <c r="H106" s="33"/>
      <c r="I106" s="9" t="e">
        <f t="shared" si="0"/>
        <v>#DIV/0!</v>
      </c>
      <c r="J106" s="8" t="e">
        <f t="shared" si="7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8"/>
        <v>0</v>
      </c>
      <c r="G107" s="33"/>
      <c r="H107" s="33"/>
      <c r="I107" s="9" t="e">
        <f t="shared" si="0"/>
        <v>#DIV/0!</v>
      </c>
      <c r="J107" s="8" t="e">
        <f t="shared" si="7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8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7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8"/>
        <v>0</v>
      </c>
      <c r="G109" s="33"/>
      <c r="H109" s="33"/>
      <c r="I109" s="9" t="e">
        <f t="shared" si="0"/>
        <v>#DIV/0!</v>
      </c>
      <c r="J109" s="8" t="e">
        <f t="shared" si="7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8"/>
        <v>0</v>
      </c>
      <c r="G110" s="33"/>
      <c r="H110" s="33"/>
      <c r="I110" s="9" t="e">
        <f t="shared" si="0"/>
        <v>#DIV/0!</v>
      </c>
      <c r="J110" s="8" t="e">
        <f t="shared" si="7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8"/>
        <v>0</v>
      </c>
      <c r="G111" s="15"/>
      <c r="H111" s="15"/>
      <c r="I111" s="9" t="e">
        <f t="shared" si="0"/>
        <v>#DIV/0!</v>
      </c>
      <c r="J111" s="8" t="e">
        <f t="shared" si="7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8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7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8"/>
        <v>0</v>
      </c>
      <c r="G113" s="15"/>
      <c r="H113" s="15"/>
      <c r="I113" s="9" t="e">
        <f t="shared" si="0"/>
        <v>#DIV/0!</v>
      </c>
      <c r="J113" s="8" t="e">
        <f t="shared" si="7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8"/>
        <v>0</v>
      </c>
      <c r="G114" s="15"/>
      <c r="H114" s="15"/>
      <c r="I114" s="9" t="e">
        <f t="shared" si="0"/>
        <v>#DIV/0!</v>
      </c>
      <c r="J114" s="8" t="e">
        <f t="shared" si="7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8"/>
        <v>0</v>
      </c>
      <c r="G115" s="15"/>
      <c r="H115" s="15"/>
      <c r="I115" s="9" t="e">
        <f t="shared" si="0"/>
        <v>#DIV/0!</v>
      </c>
      <c r="J115" s="8" t="e">
        <f t="shared" si="7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8"/>
        <v>0</v>
      </c>
      <c r="G116" s="15"/>
      <c r="H116" s="15"/>
      <c r="I116" s="9" t="e">
        <f t="shared" ref="I116:I124" si="9">SUM(G116/F116)</f>
        <v>#DIV/0!</v>
      </c>
      <c r="J116" s="8" t="e">
        <f t="shared" si="7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8"/>
        <v>0</v>
      </c>
      <c r="G117" s="15"/>
      <c r="H117" s="15"/>
      <c r="I117" s="9" t="e">
        <f t="shared" si="9"/>
        <v>#DIV/0!</v>
      </c>
      <c r="J117" s="8" t="e">
        <f t="shared" si="7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8"/>
        <v>0</v>
      </c>
      <c r="G118" s="15"/>
      <c r="H118" s="15"/>
      <c r="I118" s="9" t="e">
        <f t="shared" si="9"/>
        <v>#DIV/0!</v>
      </c>
      <c r="J118" s="8" t="e">
        <f t="shared" si="7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8"/>
        <v>0</v>
      </c>
      <c r="G119" s="15"/>
      <c r="H119" s="15"/>
      <c r="I119" s="9" t="e">
        <f t="shared" si="9"/>
        <v>#DIV/0!</v>
      </c>
      <c r="J119" s="8" t="e">
        <f t="shared" si="7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8"/>
        <v>0</v>
      </c>
      <c r="G120" s="21">
        <f>SUM(G121:G123)</f>
        <v>0</v>
      </c>
      <c r="H120" s="21">
        <f>SUM(H121:H123)</f>
        <v>0</v>
      </c>
      <c r="I120" s="20" t="e">
        <f t="shared" si="9"/>
        <v>#DIV/0!</v>
      </c>
      <c r="J120" s="19" t="e">
        <f t="shared" si="7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8"/>
        <v>0</v>
      </c>
      <c r="G121" s="15"/>
      <c r="H121" s="15"/>
      <c r="I121" s="9" t="e">
        <f t="shared" si="9"/>
        <v>#DIV/0!</v>
      </c>
      <c r="J121" s="8" t="e">
        <f t="shared" si="7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8"/>
        <v>0</v>
      </c>
      <c r="G122" s="15"/>
      <c r="H122" s="15"/>
      <c r="I122" s="9" t="e">
        <f t="shared" si="9"/>
        <v>#DIV/0!</v>
      </c>
      <c r="J122" s="8" t="e">
        <f t="shared" si="7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8"/>
        <v>0</v>
      </c>
      <c r="G123" s="15"/>
      <c r="H123" s="15"/>
      <c r="I123" s="9" t="e">
        <f t="shared" si="9"/>
        <v>#DIV/0!</v>
      </c>
      <c r="J123" s="8" t="e">
        <f t="shared" si="7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8"/>
        <v>0</v>
      </c>
      <c r="G124" s="10"/>
      <c r="H124" s="10"/>
      <c r="I124" s="20" t="e">
        <f t="shared" si="9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>SUM(E17+E124)</f>
        <v>0</v>
      </c>
      <c r="F125" s="36">
        <f>SUM(F17+F124)</f>
        <v>0</v>
      </c>
      <c r="G125" s="36">
        <f>SUM(G17+G124)</f>
        <v>0</v>
      </c>
      <c r="H125" s="36">
        <f>SUM(H17+H124)</f>
        <v>0</v>
      </c>
      <c r="I125" s="20" t="e">
        <f>SUM(G125/F125)</f>
        <v>#DIV/0!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view="pageBreakPreview" topLeftCell="A4" zoomScaleNormal="100" zoomScaleSheetLayoutView="100" workbookViewId="0">
      <pane ySplit="12" topLeftCell="A121" activePane="bottomLeft" state="frozen"/>
      <selection activeCell="A4" sqref="A4"/>
      <selection pane="bottomLeft" activeCell="A13" sqref="A13:K13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382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10</v>
      </c>
      <c r="I4" s="71"/>
      <c r="J4" s="72"/>
    </row>
    <row r="5" spans="1:11" ht="15" customHeight="1" x14ac:dyDescent="0.2">
      <c r="A5" s="128"/>
      <c r="B5" s="112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484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G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ref="H17" si="1">SUM(H18+H99+H112+H120)</f>
        <v>0</v>
      </c>
      <c r="I17" s="36" t="e">
        <f>SUM(I18+I99+I112+I120)</f>
        <v>#DIV/0!</v>
      </c>
      <c r="J17" s="36" t="e">
        <f t="shared" ref="J17" si="2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3">SUM(E19+E24+E82+E90)</f>
        <v>0</v>
      </c>
      <c r="F18" s="36">
        <f t="shared" si="3"/>
        <v>0</v>
      </c>
      <c r="G18" s="36">
        <f t="shared" si="3"/>
        <v>0</v>
      </c>
      <c r="H18" s="57">
        <f t="shared" ref="H18" si="4">SUM(H19+H24+H82+H90)</f>
        <v>0</v>
      </c>
      <c r="I18" s="36" t="e">
        <f t="shared" si="3"/>
        <v>#DIV/0!</v>
      </c>
      <c r="J18" s="36" t="e">
        <f t="shared" si="3"/>
        <v>#DIV/0!</v>
      </c>
    </row>
    <row r="19" spans="1:10" ht="15" customHeight="1" x14ac:dyDescent="0.2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5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5"/>
        <v>#DIV/0!</v>
      </c>
      <c r="J20" s="8" t="e">
        <f t="shared" ref="J20:J93" si="6">SUM(G20/H20)</f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7">SUM(D21:E21)</f>
        <v>0</v>
      </c>
      <c r="G21" s="156"/>
      <c r="H21" s="197"/>
      <c r="I21" s="9" t="e">
        <f t="shared" si="5"/>
        <v>#DIV/0!</v>
      </c>
      <c r="J21" s="8" t="e">
        <f t="shared" si="6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7"/>
        <v>0</v>
      </c>
      <c r="G22" s="33">
        <f>SUM(G23:G23)</f>
        <v>0</v>
      </c>
      <c r="H22" s="62">
        <f>SUM(H23:H23)</f>
        <v>0</v>
      </c>
      <c r="I22" s="9" t="e">
        <f t="shared" si="5"/>
        <v>#DIV/0!</v>
      </c>
      <c r="J22" s="8" t="e">
        <f t="shared" si="6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7"/>
        <v>0</v>
      </c>
      <c r="G23" s="15"/>
      <c r="H23" s="63"/>
      <c r="I23" s="9" t="e">
        <f t="shared" si="5"/>
        <v>#DIV/0!</v>
      </c>
      <c r="J23" s="8" t="e">
        <f t="shared" si="6"/>
        <v>#DIV/0!</v>
      </c>
    </row>
    <row r="24" spans="1:10" ht="15" customHeight="1" x14ac:dyDescent="0.2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7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5"/>
        <v>#DIV/0!</v>
      </c>
      <c r="J24" s="8" t="e">
        <f t="shared" si="6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7"/>
        <v>0</v>
      </c>
      <c r="G25" s="15">
        <f>SUM(G26:G34)</f>
        <v>0</v>
      </c>
      <c r="H25" s="63">
        <f>SUM(H26:H34)</f>
        <v>0</v>
      </c>
      <c r="I25" s="9" t="e">
        <f t="shared" si="5"/>
        <v>#DIV/0!</v>
      </c>
      <c r="J25" s="8" t="e">
        <f t="shared" si="6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7"/>
        <v>0</v>
      </c>
      <c r="G26" s="15"/>
      <c r="H26" s="63"/>
      <c r="I26" s="9" t="e">
        <f t="shared" si="5"/>
        <v>#DIV/0!</v>
      </c>
      <c r="J26" s="8" t="e">
        <f t="shared" si="6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7"/>
        <v>0</v>
      </c>
      <c r="G27" s="15"/>
      <c r="H27" s="63"/>
      <c r="I27" s="9" t="e">
        <f t="shared" si="5"/>
        <v>#DIV/0!</v>
      </c>
      <c r="J27" s="8" t="e">
        <f t="shared" si="6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7"/>
        <v>0</v>
      </c>
      <c r="G28" s="15"/>
      <c r="H28" s="63"/>
      <c r="I28" s="9" t="e">
        <f t="shared" si="5"/>
        <v>#DIV/0!</v>
      </c>
      <c r="J28" s="8" t="e">
        <f t="shared" si="6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7"/>
        <v>0</v>
      </c>
      <c r="G29" s="15"/>
      <c r="H29" s="63"/>
      <c r="I29" s="9" t="e">
        <f t="shared" si="5"/>
        <v>#DIV/0!</v>
      </c>
      <c r="J29" s="8" t="e">
        <f t="shared" si="6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7"/>
        <v>0</v>
      </c>
      <c r="G30" s="15"/>
      <c r="H30" s="63"/>
      <c r="I30" s="9" t="e">
        <f t="shared" si="5"/>
        <v>#DIV/0!</v>
      </c>
      <c r="J30" s="8" t="e">
        <f t="shared" si="6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7"/>
        <v>0</v>
      </c>
      <c r="G31" s="15"/>
      <c r="H31" s="63"/>
      <c r="I31" s="9" t="e">
        <f t="shared" si="5"/>
        <v>#DIV/0!</v>
      </c>
      <c r="J31" s="8" t="e">
        <f t="shared" si="6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7"/>
        <v>0</v>
      </c>
      <c r="G32" s="15"/>
      <c r="H32" s="63"/>
      <c r="I32" s="9" t="e">
        <f t="shared" si="5"/>
        <v>#DIV/0!</v>
      </c>
      <c r="J32" s="8" t="e">
        <f t="shared" si="6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7"/>
        <v>0</v>
      </c>
      <c r="G33" s="15"/>
      <c r="H33" s="63"/>
      <c r="I33" s="9" t="e">
        <f t="shared" si="5"/>
        <v>#DIV/0!</v>
      </c>
      <c r="J33" s="8" t="e">
        <f t="shared" si="6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7"/>
        <v>0</v>
      </c>
      <c r="G34" s="15"/>
      <c r="H34" s="63"/>
      <c r="I34" s="9" t="e">
        <f t="shared" si="5"/>
        <v>#DIV/0!</v>
      </c>
      <c r="J34" s="8" t="e">
        <f t="shared" si="6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7"/>
        <v>0</v>
      </c>
      <c r="G35" s="65">
        <f>SUM(G36:G41)</f>
        <v>0</v>
      </c>
      <c r="H35" s="195">
        <f>SUM(H36:H41)</f>
        <v>0</v>
      </c>
      <c r="I35" s="9" t="e">
        <f t="shared" si="5"/>
        <v>#DIV/0!</v>
      </c>
      <c r="J35" s="8" t="e">
        <f t="shared" si="6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7"/>
        <v>0</v>
      </c>
      <c r="G36" s="15"/>
      <c r="H36" s="63"/>
      <c r="I36" s="9" t="e">
        <f t="shared" si="5"/>
        <v>#DIV/0!</v>
      </c>
      <c r="J36" s="8" t="e">
        <f t="shared" si="6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7"/>
        <v>0</v>
      </c>
      <c r="G37" s="15"/>
      <c r="H37" s="63"/>
      <c r="I37" s="9" t="e">
        <f t="shared" si="5"/>
        <v>#DIV/0!</v>
      </c>
      <c r="J37" s="8" t="e">
        <f t="shared" si="6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7"/>
        <v>0</v>
      </c>
      <c r="G38" s="15"/>
      <c r="H38" s="63"/>
      <c r="I38" s="9" t="e">
        <f t="shared" si="5"/>
        <v>#DIV/0!</v>
      </c>
      <c r="J38" s="8" t="e">
        <f t="shared" si="6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7"/>
        <v>0</v>
      </c>
      <c r="G39" s="15"/>
      <c r="H39" s="63"/>
      <c r="I39" s="9" t="e">
        <f t="shared" si="5"/>
        <v>#DIV/0!</v>
      </c>
      <c r="J39" s="8" t="e">
        <f t="shared" si="6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7"/>
        <v>0</v>
      </c>
      <c r="G40" s="15"/>
      <c r="H40" s="63"/>
      <c r="I40" s="9" t="e">
        <f t="shared" si="5"/>
        <v>#DIV/0!</v>
      </c>
      <c r="J40" s="8" t="e">
        <f t="shared" si="6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7"/>
        <v>0</v>
      </c>
      <c r="G41" s="15">
        <f>SUM(G42)</f>
        <v>0</v>
      </c>
      <c r="H41" s="63">
        <f>SUM(H42)</f>
        <v>0</v>
      </c>
      <c r="I41" s="9" t="e">
        <f t="shared" si="5"/>
        <v>#DIV/0!</v>
      </c>
      <c r="J41" s="8" t="e">
        <f t="shared" si="6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7"/>
        <v>0</v>
      </c>
      <c r="G42" s="15"/>
      <c r="H42" s="63"/>
      <c r="I42" s="9" t="e">
        <f t="shared" si="5"/>
        <v>#DIV/0!</v>
      </c>
      <c r="J42" s="8" t="e">
        <f t="shared" si="6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8">SUM(D46:E46)</f>
        <v>0</v>
      </c>
      <c r="G46" s="65">
        <f>SUM(G47:G50)</f>
        <v>0</v>
      </c>
      <c r="H46" s="195">
        <f>SUM(H47:H50)</f>
        <v>0</v>
      </c>
      <c r="I46" s="9" t="e">
        <f t="shared" si="5"/>
        <v>#DIV/0!</v>
      </c>
      <c r="J46" s="8" t="e">
        <f t="shared" si="6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8"/>
        <v>0</v>
      </c>
      <c r="G47" s="15"/>
      <c r="H47" s="63"/>
      <c r="I47" s="9" t="e">
        <f t="shared" si="5"/>
        <v>#DIV/0!</v>
      </c>
      <c r="J47" s="8" t="e">
        <f t="shared" si="6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8"/>
        <v>0</v>
      </c>
      <c r="G48" s="15"/>
      <c r="H48" s="63"/>
      <c r="I48" s="9" t="e">
        <f t="shared" si="5"/>
        <v>#DIV/0!</v>
      </c>
      <c r="J48" s="8" t="e">
        <f t="shared" si="6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8"/>
        <v>0</v>
      </c>
      <c r="G49" s="15"/>
      <c r="H49" s="63"/>
      <c r="I49" s="9" t="e">
        <f t="shared" si="5"/>
        <v>#DIV/0!</v>
      </c>
      <c r="J49" s="8" t="e">
        <f t="shared" si="6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8"/>
        <v>0</v>
      </c>
      <c r="G50" s="15"/>
      <c r="H50" s="63"/>
      <c r="I50" s="9" t="e">
        <f t="shared" si="5"/>
        <v>#DIV/0!</v>
      </c>
      <c r="J50" s="8" t="e">
        <f t="shared" si="6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8"/>
        <v>0</v>
      </c>
      <c r="G51" s="65">
        <f>SUM(G52:G53)</f>
        <v>0</v>
      </c>
      <c r="H51" s="195">
        <f>SUM(H52:H53)</f>
        <v>0</v>
      </c>
      <c r="I51" s="9" t="e">
        <f t="shared" si="5"/>
        <v>#DIV/0!</v>
      </c>
      <c r="J51" s="8" t="e">
        <f t="shared" si="6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8"/>
        <v>0</v>
      </c>
      <c r="G52" s="15"/>
      <c r="H52" s="63"/>
      <c r="I52" s="9" t="e">
        <f t="shared" si="5"/>
        <v>#DIV/0!</v>
      </c>
      <c r="J52" s="8" t="e">
        <f t="shared" si="6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5"/>
        <v>#DIV/0!</v>
      </c>
      <c r="J53" s="8" t="e">
        <f t="shared" si="6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5"/>
        <v>#DIV/0!</v>
      </c>
      <c r="J54" s="8" t="e">
        <f t="shared" si="6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5"/>
        <v>#DIV/0!</v>
      </c>
      <c r="J55" s="8" t="e">
        <f t="shared" si="6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5"/>
        <v>#DIV/0!</v>
      </c>
      <c r="J56" s="8" t="e">
        <f t="shared" si="6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9">SUM(D57:E57)</f>
        <v>0</v>
      </c>
      <c r="G57" s="33">
        <f>SUM(G58:G60)</f>
        <v>0</v>
      </c>
      <c r="H57" s="62">
        <f>SUM(H58:H60)</f>
        <v>0</v>
      </c>
      <c r="I57" s="9" t="e">
        <f t="shared" si="5"/>
        <v>#DIV/0!</v>
      </c>
      <c r="J57" s="8" t="e">
        <f t="shared" si="6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9"/>
        <v>0</v>
      </c>
      <c r="G58" s="153"/>
      <c r="H58" s="199"/>
      <c r="I58" s="9" t="e">
        <f t="shared" si="5"/>
        <v>#DIV/0!</v>
      </c>
      <c r="J58" s="8" t="e">
        <f t="shared" si="6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9"/>
        <v>0</v>
      </c>
      <c r="G59" s="33"/>
      <c r="H59" s="62"/>
      <c r="I59" s="9" t="e">
        <f t="shared" si="5"/>
        <v>#DIV/0!</v>
      </c>
      <c r="J59" s="8" t="e">
        <f t="shared" si="6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9"/>
        <v>0</v>
      </c>
      <c r="G60" s="33"/>
      <c r="H60" s="62"/>
      <c r="I60" s="9" t="e">
        <f t="shared" si="5"/>
        <v>#DIV/0!</v>
      </c>
      <c r="J60" s="8" t="e">
        <f t="shared" si="6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9"/>
        <v>0</v>
      </c>
      <c r="G61" s="65">
        <f>SUM(G62:G64)</f>
        <v>0</v>
      </c>
      <c r="H61" s="58">
        <f>SUM(H62:H64)</f>
        <v>0</v>
      </c>
      <c r="I61" s="9" t="e">
        <f t="shared" si="5"/>
        <v>#DIV/0!</v>
      </c>
      <c r="J61" s="8" t="e">
        <f t="shared" si="6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9"/>
        <v>0</v>
      </c>
      <c r="G62" s="153"/>
      <c r="H62" s="199"/>
      <c r="I62" s="9" t="e">
        <f t="shared" si="5"/>
        <v>#DIV/0!</v>
      </c>
      <c r="J62" s="8" t="e">
        <f t="shared" si="6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9"/>
        <v>0</v>
      </c>
      <c r="G63" s="33"/>
      <c r="H63" s="62"/>
      <c r="I63" s="9" t="e">
        <f t="shared" si="5"/>
        <v>#DIV/0!</v>
      </c>
      <c r="J63" s="8" t="e">
        <f t="shared" si="6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9"/>
        <v>0</v>
      </c>
      <c r="G64" s="33"/>
      <c r="H64" s="62"/>
      <c r="I64" s="9" t="e">
        <f t="shared" si="5"/>
        <v>#DIV/0!</v>
      </c>
      <c r="J64" s="8" t="e">
        <f t="shared" si="6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9"/>
        <v>0</v>
      </c>
      <c r="G65" s="33">
        <f>SUM(G66:G81)</f>
        <v>0</v>
      </c>
      <c r="H65" s="62">
        <f>SUM(H66:H81)</f>
        <v>0</v>
      </c>
      <c r="I65" s="9" t="e">
        <f t="shared" si="5"/>
        <v>#DIV/0!</v>
      </c>
      <c r="J65" s="8" t="e">
        <f t="shared" si="6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9"/>
        <v>0</v>
      </c>
      <c r="G66" s="153"/>
      <c r="H66" s="199"/>
      <c r="I66" s="9" t="e">
        <f t="shared" si="5"/>
        <v>#DIV/0!</v>
      </c>
      <c r="J66" s="8" t="e">
        <f t="shared" si="6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9"/>
        <v>0</v>
      </c>
      <c r="G67" s="33"/>
      <c r="H67" s="62"/>
      <c r="I67" s="9" t="e">
        <f t="shared" si="5"/>
        <v>#DIV/0!</v>
      </c>
      <c r="J67" s="8" t="e">
        <f t="shared" si="6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9"/>
        <v>0</v>
      </c>
      <c r="G68" s="33"/>
      <c r="H68" s="62"/>
      <c r="I68" s="9" t="e">
        <f t="shared" si="5"/>
        <v>#DIV/0!</v>
      </c>
      <c r="J68" s="8" t="e">
        <f t="shared" si="6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9"/>
        <v>0</v>
      </c>
      <c r="G69" s="33"/>
      <c r="H69" s="62"/>
      <c r="I69" s="9" t="e">
        <f t="shared" si="5"/>
        <v>#DIV/0!</v>
      </c>
      <c r="J69" s="8" t="e">
        <f t="shared" si="6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9"/>
        <v>0</v>
      </c>
      <c r="G70" s="33"/>
      <c r="H70" s="62"/>
      <c r="I70" s="9" t="e">
        <f t="shared" si="5"/>
        <v>#DIV/0!</v>
      </c>
      <c r="J70" s="8" t="e">
        <f t="shared" si="6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9"/>
        <v>0</v>
      </c>
      <c r="G71" s="33"/>
      <c r="H71" s="62"/>
      <c r="I71" s="9" t="e">
        <f t="shared" si="5"/>
        <v>#DIV/0!</v>
      </c>
      <c r="J71" s="8" t="e">
        <f t="shared" si="6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9"/>
        <v>0</v>
      </c>
      <c r="G72" s="33"/>
      <c r="H72" s="62"/>
      <c r="I72" s="9" t="e">
        <f t="shared" si="5"/>
        <v>#DIV/0!</v>
      </c>
      <c r="J72" s="8" t="e">
        <f t="shared" si="6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9"/>
        <v>0</v>
      </c>
      <c r="G73" s="33"/>
      <c r="H73" s="62"/>
      <c r="I73" s="9" t="e">
        <f t="shared" si="5"/>
        <v>#DIV/0!</v>
      </c>
      <c r="J73" s="8" t="e">
        <f t="shared" si="6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9"/>
        <v>0</v>
      </c>
      <c r="G74" s="33"/>
      <c r="H74" s="62"/>
      <c r="I74" s="9" t="e">
        <f t="shared" si="5"/>
        <v>#DIV/0!</v>
      </c>
      <c r="J74" s="8" t="e">
        <f t="shared" si="6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9"/>
        <v>0</v>
      </c>
      <c r="G75" s="33"/>
      <c r="H75" s="62"/>
      <c r="I75" s="9" t="e">
        <f t="shared" si="5"/>
        <v>#DIV/0!</v>
      </c>
      <c r="J75" s="8" t="e">
        <f t="shared" si="6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9"/>
        <v>0</v>
      </c>
      <c r="G76" s="33"/>
      <c r="H76" s="62"/>
      <c r="I76" s="9" t="e">
        <f t="shared" si="5"/>
        <v>#DIV/0!</v>
      </c>
      <c r="J76" s="8" t="e">
        <f t="shared" si="6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9"/>
        <v>0</v>
      </c>
      <c r="G77" s="33"/>
      <c r="H77" s="62"/>
      <c r="I77" s="9" t="e">
        <f t="shared" si="5"/>
        <v>#DIV/0!</v>
      </c>
      <c r="J77" s="8" t="e">
        <f t="shared" si="6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9"/>
        <v>0</v>
      </c>
      <c r="G78" s="33"/>
      <c r="H78" s="62"/>
      <c r="I78" s="9" t="e">
        <f t="shared" si="5"/>
        <v>#DIV/0!</v>
      </c>
      <c r="J78" s="8" t="e">
        <f t="shared" si="6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9"/>
        <v>0</v>
      </c>
      <c r="G79" s="33"/>
      <c r="H79" s="62"/>
      <c r="I79" s="9" t="e">
        <f t="shared" si="5"/>
        <v>#DIV/0!</v>
      </c>
      <c r="J79" s="8" t="e">
        <f t="shared" si="6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9"/>
        <v>0</v>
      </c>
      <c r="G80" s="33"/>
      <c r="H80" s="62"/>
      <c r="I80" s="9" t="e">
        <f t="shared" si="5"/>
        <v>#DIV/0!</v>
      </c>
      <c r="J80" s="8" t="e">
        <f t="shared" si="6"/>
        <v>#DIV/0!</v>
      </c>
    </row>
    <row r="81" spans="1:11" x14ac:dyDescent="0.2">
      <c r="A81" s="13" t="s">
        <v>258</v>
      </c>
      <c r="B81" s="32" t="s">
        <v>178</v>
      </c>
      <c r="C81" s="16"/>
      <c r="D81" s="29"/>
      <c r="E81" s="29"/>
      <c r="F81" s="156">
        <f t="shared" si="9"/>
        <v>0</v>
      </c>
      <c r="G81" s="33"/>
      <c r="H81" s="62"/>
      <c r="I81" s="9" t="e">
        <f t="shared" si="5"/>
        <v>#DIV/0!</v>
      </c>
      <c r="J81" s="8" t="e">
        <f t="shared" si="6"/>
        <v>#DIV/0!</v>
      </c>
    </row>
    <row r="82" spans="1:11" s="193" customFormat="1" ht="24" x14ac:dyDescent="0.2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5"/>
        <v>#DIV/0!</v>
      </c>
      <c r="J82" s="213" t="e">
        <f t="shared" si="6"/>
        <v>#DIV/0!</v>
      </c>
    </row>
    <row r="83" spans="1:11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10">SUM(D83:E83)</f>
        <v>0</v>
      </c>
      <c r="G83" s="153"/>
      <c r="H83" s="199"/>
      <c r="I83" s="9" t="e">
        <f t="shared" si="5"/>
        <v>#DIV/0!</v>
      </c>
      <c r="J83" s="8" t="e">
        <f t="shared" si="6"/>
        <v>#DIV/0!</v>
      </c>
      <c r="K83" s="29">
        <f>SUM(K84+K86+K90)</f>
        <v>0</v>
      </c>
    </row>
    <row r="84" spans="1:11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10"/>
        <v>0</v>
      </c>
      <c r="G84" s="33"/>
      <c r="H84" s="62"/>
      <c r="I84" s="9" t="e">
        <f t="shared" si="5"/>
        <v>#DIV/0!</v>
      </c>
      <c r="J84" s="8" t="e">
        <f t="shared" si="6"/>
        <v>#DIV/0!</v>
      </c>
    </row>
    <row r="85" spans="1:11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10"/>
        <v>0</v>
      </c>
      <c r="G85" s="33">
        <f>G86</f>
        <v>0</v>
      </c>
      <c r="H85" s="62">
        <f>H86</f>
        <v>0</v>
      </c>
      <c r="I85" s="9" t="e">
        <f t="shared" si="5"/>
        <v>#DIV/0!</v>
      </c>
      <c r="J85" s="8" t="e">
        <f t="shared" si="6"/>
        <v>#DIV/0!</v>
      </c>
    </row>
    <row r="86" spans="1:11" x14ac:dyDescent="0.2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5"/>
        <v>#DIV/0!</v>
      </c>
      <c r="J86" s="8" t="e">
        <f t="shared" si="6"/>
        <v>#DIV/0!</v>
      </c>
    </row>
    <row r="87" spans="1:11" x14ac:dyDescent="0.2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11">SUM(D87:E87)</f>
        <v>0</v>
      </c>
      <c r="G87" s="153"/>
      <c r="H87" s="199"/>
      <c r="I87" s="9"/>
      <c r="J87" s="8"/>
    </row>
    <row r="88" spans="1:11" x14ac:dyDescent="0.2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11"/>
        <v>0</v>
      </c>
      <c r="G88" s="153"/>
      <c r="H88" s="199"/>
      <c r="I88" s="9"/>
      <c r="J88" s="8"/>
    </row>
    <row r="89" spans="1:11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10"/>
        <v>0</v>
      </c>
      <c r="G89" s="33"/>
      <c r="H89" s="62"/>
      <c r="I89" s="9" t="e">
        <f t="shared" si="5"/>
        <v>#DIV/0!</v>
      </c>
      <c r="J89" s="8" t="e">
        <f t="shared" si="6"/>
        <v>#DIV/0!</v>
      </c>
    </row>
    <row r="90" spans="1:11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10"/>
        <v>0</v>
      </c>
      <c r="G90" s="33"/>
      <c r="H90" s="62"/>
      <c r="I90" s="9" t="e">
        <f t="shared" si="5"/>
        <v>#DIV/0!</v>
      </c>
      <c r="J90" s="8" t="e">
        <f t="shared" si="6"/>
        <v>#DIV/0!</v>
      </c>
    </row>
    <row r="91" spans="1:11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10"/>
        <v>0</v>
      </c>
      <c r="G91" s="33"/>
      <c r="H91" s="62"/>
      <c r="I91" s="9" t="e">
        <f t="shared" si="5"/>
        <v>#DIV/0!</v>
      </c>
      <c r="J91" s="8" t="e">
        <f t="shared" si="6"/>
        <v>#DIV/0!</v>
      </c>
    </row>
    <row r="92" spans="1:11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10"/>
        <v>0</v>
      </c>
      <c r="G92" s="33"/>
      <c r="H92" s="62"/>
      <c r="I92" s="9" t="e">
        <f t="shared" si="5"/>
        <v>#DIV/0!</v>
      </c>
      <c r="J92" s="8" t="e">
        <f t="shared" si="6"/>
        <v>#DIV/0!</v>
      </c>
    </row>
    <row r="93" spans="1:11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10"/>
        <v>0</v>
      </c>
      <c r="G93" s="33"/>
      <c r="H93" s="62"/>
      <c r="I93" s="9" t="e">
        <f t="shared" si="5"/>
        <v>#DIV/0!</v>
      </c>
      <c r="J93" s="8" t="e">
        <f t="shared" si="6"/>
        <v>#DIV/0!</v>
      </c>
    </row>
    <row r="94" spans="1:11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5"/>
        <v>#DIV/0!</v>
      </c>
      <c r="J94" s="8" t="e">
        <f t="shared" ref="J94:J123" si="12">SUM(G94/H94)</f>
        <v>#DIV/0!</v>
      </c>
    </row>
    <row r="95" spans="1:11" x14ac:dyDescent="0.2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3">SUM(D95:E95)</f>
        <v>0</v>
      </c>
      <c r="G95" s="29">
        <f>SUM(G96:G98)</f>
        <v>0</v>
      </c>
      <c r="H95" s="61">
        <f>SUM(H96:H98)</f>
        <v>0</v>
      </c>
      <c r="I95" s="9" t="e">
        <f t="shared" si="5"/>
        <v>#DIV/0!</v>
      </c>
      <c r="J95" s="8" t="e">
        <f t="shared" si="12"/>
        <v>#DIV/0!</v>
      </c>
    </row>
    <row r="96" spans="1:11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3"/>
        <v>0</v>
      </c>
      <c r="G96" s="33"/>
      <c r="H96" s="62"/>
      <c r="I96" s="9" t="e">
        <f t="shared" si="5"/>
        <v>#DIV/0!</v>
      </c>
      <c r="J96" s="8" t="e">
        <f t="shared" si="12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3"/>
        <v>0</v>
      </c>
      <c r="G97" s="33"/>
      <c r="H97" s="62"/>
      <c r="I97" s="9" t="e">
        <f t="shared" si="5"/>
        <v>#DIV/0!</v>
      </c>
      <c r="J97" s="8" t="e">
        <f t="shared" si="12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3"/>
        <v>0</v>
      </c>
      <c r="G98" s="33"/>
      <c r="H98" s="62"/>
      <c r="I98" s="9" t="e">
        <f t="shared" si="5"/>
        <v>#DIV/0!</v>
      </c>
      <c r="J98" s="8" t="e">
        <f t="shared" si="12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3"/>
        <v>0</v>
      </c>
      <c r="G99" s="36">
        <f>SUM(G100+G108)</f>
        <v>0</v>
      </c>
      <c r="H99" s="57">
        <f>SUM(H100+H108)</f>
        <v>0</v>
      </c>
      <c r="I99" s="20" t="e">
        <f t="shared" si="5"/>
        <v>#DIV/0!</v>
      </c>
      <c r="J99" s="19" t="e">
        <f t="shared" si="12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3"/>
        <v>0</v>
      </c>
      <c r="G100" s="29">
        <f>SUM(G101:G107)</f>
        <v>0</v>
      </c>
      <c r="H100" s="61">
        <f>SUM(H101:H107)</f>
        <v>0</v>
      </c>
      <c r="I100" s="9" t="e">
        <f t="shared" si="5"/>
        <v>#DIV/0!</v>
      </c>
      <c r="J100" s="8" t="e">
        <f t="shared" si="12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3"/>
        <v>0</v>
      </c>
      <c r="G101" s="33"/>
      <c r="H101" s="62"/>
      <c r="I101" s="9" t="e">
        <f t="shared" si="5"/>
        <v>#DIV/0!</v>
      </c>
      <c r="J101" s="8" t="e">
        <f t="shared" si="12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3"/>
        <v>0</v>
      </c>
      <c r="G102" s="33"/>
      <c r="H102" s="62"/>
      <c r="I102" s="9" t="e">
        <f t="shared" si="5"/>
        <v>#DIV/0!</v>
      </c>
      <c r="J102" s="8" t="e">
        <f t="shared" si="12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3"/>
        <v>0</v>
      </c>
      <c r="G103" s="33"/>
      <c r="H103" s="62"/>
      <c r="I103" s="9" t="e">
        <f t="shared" si="5"/>
        <v>#DIV/0!</v>
      </c>
      <c r="J103" s="8" t="e">
        <f t="shared" si="12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3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3"/>
        <v>0</v>
      </c>
      <c r="G105" s="33"/>
      <c r="H105" s="62"/>
      <c r="I105" s="9" t="e">
        <f t="shared" si="5"/>
        <v>#DIV/0!</v>
      </c>
      <c r="J105" s="8" t="e">
        <f t="shared" si="12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3"/>
        <v>0</v>
      </c>
      <c r="G106" s="33"/>
      <c r="H106" s="62"/>
      <c r="I106" s="9" t="e">
        <f t="shared" si="5"/>
        <v>#DIV/0!</v>
      </c>
      <c r="J106" s="8" t="e">
        <f t="shared" si="12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3"/>
        <v>0</v>
      </c>
      <c r="G107" s="33"/>
      <c r="H107" s="62"/>
      <c r="I107" s="9" t="e">
        <f t="shared" si="5"/>
        <v>#DIV/0!</v>
      </c>
      <c r="J107" s="8" t="e">
        <f t="shared" si="12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3"/>
        <v>0</v>
      </c>
      <c r="G108" s="29">
        <f>SUM(G109:G111)</f>
        <v>0</v>
      </c>
      <c r="H108" s="61">
        <f>SUM(H109:H111)</f>
        <v>0</v>
      </c>
      <c r="I108" s="9" t="e">
        <f t="shared" si="5"/>
        <v>#DIV/0!</v>
      </c>
      <c r="J108" s="8" t="e">
        <f t="shared" si="12"/>
        <v>#DIV/0!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3"/>
        <v>0</v>
      </c>
      <c r="G109" s="33"/>
      <c r="H109" s="62"/>
      <c r="I109" s="9" t="e">
        <f t="shared" si="5"/>
        <v>#DIV/0!</v>
      </c>
      <c r="J109" s="8" t="e">
        <f t="shared" si="12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3"/>
        <v>0</v>
      </c>
      <c r="G110" s="33"/>
      <c r="H110" s="62"/>
      <c r="I110" s="9" t="e">
        <f t="shared" si="5"/>
        <v>#DIV/0!</v>
      </c>
      <c r="J110" s="8" t="e">
        <f t="shared" si="12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3"/>
        <v>0</v>
      </c>
      <c r="G111" s="15"/>
      <c r="H111" s="63"/>
      <c r="I111" s="9" t="e">
        <f t="shared" si="5"/>
        <v>#DIV/0!</v>
      </c>
      <c r="J111" s="8" t="e">
        <f t="shared" si="12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3"/>
        <v>0</v>
      </c>
      <c r="G112" s="21">
        <f>SUM(G113:G119)</f>
        <v>0</v>
      </c>
      <c r="H112" s="64">
        <f>SUM(H113:H119)</f>
        <v>0</v>
      </c>
      <c r="I112" s="20" t="e">
        <f t="shared" si="5"/>
        <v>#DIV/0!</v>
      </c>
      <c r="J112" s="19" t="e">
        <f t="shared" si="12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3"/>
        <v>0</v>
      </c>
      <c r="G113" s="15"/>
      <c r="H113" s="63"/>
      <c r="I113" s="9" t="e">
        <f t="shared" si="5"/>
        <v>#DIV/0!</v>
      </c>
      <c r="J113" s="8" t="e">
        <f t="shared" si="12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3"/>
        <v>0</v>
      </c>
      <c r="G114" s="15"/>
      <c r="H114" s="63"/>
      <c r="I114" s="9" t="e">
        <f t="shared" si="5"/>
        <v>#DIV/0!</v>
      </c>
      <c r="J114" s="8" t="e">
        <f t="shared" si="12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3"/>
        <v>0</v>
      </c>
      <c r="G115" s="15"/>
      <c r="H115" s="63"/>
      <c r="I115" s="9" t="e">
        <f t="shared" si="5"/>
        <v>#DIV/0!</v>
      </c>
      <c r="J115" s="8" t="e">
        <f t="shared" si="12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3"/>
        <v>0</v>
      </c>
      <c r="G116" s="15"/>
      <c r="H116" s="63"/>
      <c r="I116" s="9" t="e">
        <f t="shared" ref="I116:I124" si="14">SUM(G116/F116)</f>
        <v>#DIV/0!</v>
      </c>
      <c r="J116" s="8" t="e">
        <f t="shared" si="12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3"/>
        <v>0</v>
      </c>
      <c r="G117" s="15"/>
      <c r="H117" s="63"/>
      <c r="I117" s="9" t="e">
        <f t="shared" si="14"/>
        <v>#DIV/0!</v>
      </c>
      <c r="J117" s="8" t="e">
        <f t="shared" si="12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3"/>
        <v>0</v>
      </c>
      <c r="G118" s="15"/>
      <c r="H118" s="63"/>
      <c r="I118" s="9" t="e">
        <f t="shared" si="14"/>
        <v>#DIV/0!</v>
      </c>
      <c r="J118" s="8" t="e">
        <f t="shared" si="12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3"/>
        <v>0</v>
      </c>
      <c r="G119" s="15"/>
      <c r="H119" s="63"/>
      <c r="I119" s="9" t="e">
        <f t="shared" si="14"/>
        <v>#DIV/0!</v>
      </c>
      <c r="J119" s="8" t="e">
        <f t="shared" si="12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3"/>
        <v>0</v>
      </c>
      <c r="G120" s="21">
        <f>SUM(G121:G123)</f>
        <v>0</v>
      </c>
      <c r="H120" s="64">
        <f>SUM(H121:H123)</f>
        <v>0</v>
      </c>
      <c r="I120" s="20" t="e">
        <f t="shared" si="14"/>
        <v>#DIV/0!</v>
      </c>
      <c r="J120" s="19" t="e">
        <f t="shared" si="12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3"/>
        <v>0</v>
      </c>
      <c r="G121" s="15"/>
      <c r="H121" s="63"/>
      <c r="I121" s="9" t="e">
        <f t="shared" si="14"/>
        <v>#DIV/0!</v>
      </c>
      <c r="J121" s="8" t="e">
        <f t="shared" si="12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3"/>
        <v>0</v>
      </c>
      <c r="G122" s="15"/>
      <c r="H122" s="63"/>
      <c r="I122" s="9" t="e">
        <f t="shared" si="14"/>
        <v>#DIV/0!</v>
      </c>
      <c r="J122" s="8" t="e">
        <f t="shared" si="12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3"/>
        <v>0</v>
      </c>
      <c r="G123" s="15"/>
      <c r="H123" s="63"/>
      <c r="I123" s="9" t="e">
        <f t="shared" si="14"/>
        <v>#DIV/0!</v>
      </c>
      <c r="J123" s="8" t="e">
        <f t="shared" si="12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3"/>
        <v>0</v>
      </c>
      <c r="G124" s="10"/>
      <c r="H124" s="196"/>
      <c r="I124" s="20" t="e">
        <f t="shared" si="14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5">SUM(E17+E124)</f>
        <v>0</v>
      </c>
      <c r="F125" s="36">
        <f t="shared" si="15"/>
        <v>0</v>
      </c>
      <c r="G125" s="36">
        <f t="shared" si="15"/>
        <v>0</v>
      </c>
      <c r="H125" s="57">
        <f t="shared" ref="H125" si="16">SUM(H17+H124)</f>
        <v>0</v>
      </c>
      <c r="I125" s="36" t="e">
        <f t="shared" si="15"/>
        <v>#DIV/0!</v>
      </c>
      <c r="J125" s="36" t="e">
        <f t="shared" si="15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view="pageBreakPreview" topLeftCell="A4" zoomScaleNormal="100" zoomScaleSheetLayoutView="100" workbookViewId="0">
      <pane ySplit="12" topLeftCell="A121" activePane="bottomLeft" state="frozen"/>
      <selection activeCell="A4" sqref="A4"/>
      <selection pane="bottomLeft" activeCell="G136" sqref="G136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22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22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22" ht="15" customHeight="1" x14ac:dyDescent="0.25">
      <c r="A3" s="119"/>
      <c r="B3" s="112" t="s">
        <v>382</v>
      </c>
      <c r="C3" s="115"/>
      <c r="D3" s="117"/>
      <c r="E3" s="117"/>
      <c r="F3" s="123"/>
      <c r="G3" s="124"/>
      <c r="H3" s="125"/>
      <c r="I3" s="71"/>
      <c r="J3" s="72"/>
    </row>
    <row r="4" spans="1:22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/>
      <c r="I4" s="71"/>
      <c r="J4" s="72"/>
    </row>
    <row r="5" spans="1:22" ht="15" customHeight="1" x14ac:dyDescent="0.2">
      <c r="A5" s="128"/>
      <c r="B5" s="112"/>
      <c r="C5" s="130"/>
      <c r="D5" s="131"/>
      <c r="E5" s="131"/>
      <c r="F5" s="120"/>
      <c r="G5" s="124"/>
      <c r="H5" s="125"/>
      <c r="I5" s="71"/>
      <c r="J5" s="72"/>
    </row>
    <row r="6" spans="1:22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/>
      <c r="I6" s="71"/>
      <c r="J6" s="72"/>
    </row>
    <row r="7" spans="1:22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22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22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22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22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22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22" s="54" customFormat="1" ht="15" customHeight="1" x14ac:dyDescent="0.25">
      <c r="A13" s="233" t="s">
        <v>485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22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22" ht="96" customHeight="1" x14ac:dyDescent="0.25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45" t="s">
        <v>78</v>
      </c>
      <c r="H15" s="45" t="s">
        <v>42</v>
      </c>
      <c r="I15" s="45" t="s">
        <v>81</v>
      </c>
      <c r="J15" s="45" t="s">
        <v>13</v>
      </c>
      <c r="L15" s="233" t="s">
        <v>484</v>
      </c>
      <c r="M15" s="233"/>
      <c r="N15" s="233"/>
      <c r="O15" s="233"/>
      <c r="P15" s="233"/>
      <c r="Q15" s="233"/>
      <c r="R15" s="233"/>
      <c r="S15" s="233"/>
      <c r="T15" s="233"/>
      <c r="U15" s="233"/>
      <c r="V15" s="233"/>
    </row>
    <row r="16" spans="1:22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185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SUM(D18+D99+D112+D120)</f>
        <v>0</v>
      </c>
      <c r="E17" s="36">
        <f t="shared" ref="E17:H17" si="0">SUM(E18+E99+E112+E120)</f>
        <v>0</v>
      </c>
      <c r="F17" s="36">
        <f t="shared" si="0"/>
        <v>0</v>
      </c>
      <c r="G17" s="36">
        <f t="shared" si="0"/>
        <v>0</v>
      </c>
      <c r="H17" s="57">
        <f t="shared" si="0"/>
        <v>0</v>
      </c>
      <c r="I17" s="36" t="e">
        <f>SUM(I18+I99+I112+I120)</f>
        <v>#DIV/0!</v>
      </c>
      <c r="J17" s="36" t="e">
        <f t="shared" ref="J17" si="1">SUM(J18+J99+J112+J120)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SUM(D19+D24+D82+D90)</f>
        <v>0</v>
      </c>
      <c r="E18" s="36">
        <f t="shared" ref="E18:J18" si="2">SUM(E19+E24+E82+E90)</f>
        <v>0</v>
      </c>
      <c r="F18" s="36">
        <f t="shared" si="2"/>
        <v>0</v>
      </c>
      <c r="G18" s="36">
        <f t="shared" si="2"/>
        <v>0</v>
      </c>
      <c r="H18" s="57">
        <f t="shared" si="2"/>
        <v>0</v>
      </c>
      <c r="I18" s="36" t="e">
        <f t="shared" si="2"/>
        <v>#DIV/0!</v>
      </c>
      <c r="J18" s="36" t="e">
        <f t="shared" si="2"/>
        <v>#DIV/0!</v>
      </c>
    </row>
    <row r="19" spans="1:10" ht="15" customHeight="1" x14ac:dyDescent="0.2">
      <c r="A19" s="208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195">
        <f>SUM(H20+H22)</f>
        <v>0</v>
      </c>
      <c r="I19" s="9" t="e">
        <f t="shared" ref="I19:I115" si="3">SUM(G19/F19)</f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3"/>
        <v>#DIV/0!</v>
      </c>
      <c r="J20" s="8" t="e">
        <f t="shared" ref="J20:J93" si="4">SUM(G20/H20)</f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5">SUM(D21:E21)</f>
        <v>0</v>
      </c>
      <c r="G21" s="156"/>
      <c r="H21" s="197"/>
      <c r="I21" s="9" t="e">
        <f t="shared" si="3"/>
        <v>#DIV/0!</v>
      </c>
      <c r="J21" s="8" t="e">
        <f t="shared" si="4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5"/>
        <v>0</v>
      </c>
      <c r="G22" s="33">
        <f>SUM(G23:G23)</f>
        <v>0</v>
      </c>
      <c r="H22" s="62">
        <f>SUM(H23:H23)</f>
        <v>0</v>
      </c>
      <c r="I22" s="9" t="e">
        <f t="shared" si="3"/>
        <v>#DIV/0!</v>
      </c>
      <c r="J22" s="8" t="e">
        <f t="shared" si="4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5"/>
        <v>0</v>
      </c>
      <c r="G23" s="15"/>
      <c r="H23" s="63"/>
      <c r="I23" s="9" t="e">
        <f t="shared" si="3"/>
        <v>#DIV/0!</v>
      </c>
      <c r="J23" s="8" t="e">
        <f t="shared" si="4"/>
        <v>#DIV/0!</v>
      </c>
    </row>
    <row r="24" spans="1:10" ht="15" customHeight="1" x14ac:dyDescent="0.2">
      <c r="A24" s="20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SUM(E25:E65)</f>
        <v>0</v>
      </c>
      <c r="F24" s="66">
        <f t="shared" si="5"/>
        <v>0</v>
      </c>
      <c r="G24" s="66">
        <f>SUM(G25+G35+G41+G46+G51+G54+G57+G61+G65)</f>
        <v>0</v>
      </c>
      <c r="H24" s="198">
        <f>SUM(H25+H35+H41+H46+H51+H54+H57+H61+H65)</f>
        <v>0</v>
      </c>
      <c r="I24" s="9" t="e">
        <f t="shared" si="3"/>
        <v>#DIV/0!</v>
      </c>
      <c r="J24" s="8" t="e">
        <f t="shared" si="4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5"/>
        <v>0</v>
      </c>
      <c r="G25" s="15">
        <f>SUM(G26:G34)</f>
        <v>0</v>
      </c>
      <c r="H25" s="63">
        <f>SUM(H26:H34)</f>
        <v>0</v>
      </c>
      <c r="I25" s="9" t="e">
        <f t="shared" si="3"/>
        <v>#DIV/0!</v>
      </c>
      <c r="J25" s="8" t="e">
        <f t="shared" si="4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5"/>
        <v>0</v>
      </c>
      <c r="G26" s="15"/>
      <c r="H26" s="63"/>
      <c r="I26" s="9" t="e">
        <f t="shared" si="3"/>
        <v>#DIV/0!</v>
      </c>
      <c r="J26" s="8" t="e">
        <f t="shared" si="4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5"/>
        <v>0</v>
      </c>
      <c r="G27" s="15"/>
      <c r="H27" s="63"/>
      <c r="I27" s="9" t="e">
        <f t="shared" si="3"/>
        <v>#DIV/0!</v>
      </c>
      <c r="J27" s="8" t="e">
        <f t="shared" si="4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5"/>
        <v>0</v>
      </c>
      <c r="G28" s="15"/>
      <c r="H28" s="63"/>
      <c r="I28" s="9" t="e">
        <f t="shared" si="3"/>
        <v>#DIV/0!</v>
      </c>
      <c r="J28" s="8" t="e">
        <f t="shared" si="4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5"/>
        <v>0</v>
      </c>
      <c r="G29" s="15"/>
      <c r="H29" s="63"/>
      <c r="I29" s="9" t="e">
        <f t="shared" si="3"/>
        <v>#DIV/0!</v>
      </c>
      <c r="J29" s="8" t="e">
        <f t="shared" si="4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5"/>
        <v>0</v>
      </c>
      <c r="G30" s="15"/>
      <c r="H30" s="63"/>
      <c r="I30" s="9" t="e">
        <f t="shared" si="3"/>
        <v>#DIV/0!</v>
      </c>
      <c r="J30" s="8" t="e">
        <f t="shared" si="4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5"/>
        <v>0</v>
      </c>
      <c r="G31" s="15"/>
      <c r="H31" s="63"/>
      <c r="I31" s="9" t="e">
        <f t="shared" si="3"/>
        <v>#DIV/0!</v>
      </c>
      <c r="J31" s="8" t="e">
        <f t="shared" si="4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5"/>
        <v>0</v>
      </c>
      <c r="G32" s="15"/>
      <c r="H32" s="63"/>
      <c r="I32" s="9" t="e">
        <f t="shared" si="3"/>
        <v>#DIV/0!</v>
      </c>
      <c r="J32" s="8" t="e">
        <f t="shared" si="4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5"/>
        <v>0</v>
      </c>
      <c r="G33" s="15"/>
      <c r="H33" s="63"/>
      <c r="I33" s="9" t="e">
        <f t="shared" si="3"/>
        <v>#DIV/0!</v>
      </c>
      <c r="J33" s="8" t="e">
        <f t="shared" si="4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5"/>
        <v>0</v>
      </c>
      <c r="G34" s="15"/>
      <c r="H34" s="63"/>
      <c r="I34" s="9" t="e">
        <f t="shared" si="3"/>
        <v>#DIV/0!</v>
      </c>
      <c r="J34" s="8" t="e">
        <f t="shared" si="4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5"/>
        <v>0</v>
      </c>
      <c r="G35" s="65">
        <f>SUM(G36:G41)</f>
        <v>0</v>
      </c>
      <c r="H35" s="195">
        <f>SUM(H36:H41)</f>
        <v>0</v>
      </c>
      <c r="I35" s="9" t="e">
        <f t="shared" si="3"/>
        <v>#DIV/0!</v>
      </c>
      <c r="J35" s="8" t="e">
        <f t="shared" si="4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5"/>
        <v>0</v>
      </c>
      <c r="G36" s="15"/>
      <c r="H36" s="63"/>
      <c r="I36" s="9" t="e">
        <f t="shared" si="3"/>
        <v>#DIV/0!</v>
      </c>
      <c r="J36" s="8" t="e">
        <f t="shared" si="4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5"/>
        <v>0</v>
      </c>
      <c r="G37" s="15"/>
      <c r="H37" s="63"/>
      <c r="I37" s="9" t="e">
        <f t="shared" si="3"/>
        <v>#DIV/0!</v>
      </c>
      <c r="J37" s="8" t="e">
        <f t="shared" si="4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5"/>
        <v>0</v>
      </c>
      <c r="G38" s="15"/>
      <c r="H38" s="63"/>
      <c r="I38" s="9" t="e">
        <f t="shared" si="3"/>
        <v>#DIV/0!</v>
      </c>
      <c r="J38" s="8" t="e">
        <f t="shared" si="4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5"/>
        <v>0</v>
      </c>
      <c r="G39" s="15"/>
      <c r="H39" s="63"/>
      <c r="I39" s="9" t="e">
        <f t="shared" si="3"/>
        <v>#DIV/0!</v>
      </c>
      <c r="J39" s="8" t="e">
        <f t="shared" si="4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5"/>
        <v>0</v>
      </c>
      <c r="G40" s="15"/>
      <c r="H40" s="63"/>
      <c r="I40" s="9" t="e">
        <f t="shared" si="3"/>
        <v>#DIV/0!</v>
      </c>
      <c r="J40" s="8" t="e">
        <f t="shared" si="4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5"/>
        <v>0</v>
      </c>
      <c r="G41" s="15">
        <f>SUM(G42)</f>
        <v>0</v>
      </c>
      <c r="H41" s="63">
        <f>SUM(H42)</f>
        <v>0</v>
      </c>
      <c r="I41" s="9" t="e">
        <f t="shared" si="3"/>
        <v>#DIV/0!</v>
      </c>
      <c r="J41" s="8" t="e">
        <f t="shared" si="4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5"/>
        <v>0</v>
      </c>
      <c r="G42" s="15"/>
      <c r="H42" s="63"/>
      <c r="I42" s="9" t="e">
        <f t="shared" si="3"/>
        <v>#DIV/0!</v>
      </c>
      <c r="J42" s="8" t="e">
        <f t="shared" si="4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63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63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63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6">SUM(D46:E46)</f>
        <v>0</v>
      </c>
      <c r="G46" s="65">
        <f>SUM(G47:G50)</f>
        <v>0</v>
      </c>
      <c r="H46" s="195">
        <f>SUM(H47:H50)</f>
        <v>0</v>
      </c>
      <c r="I46" s="9" t="e">
        <f t="shared" si="3"/>
        <v>#DIV/0!</v>
      </c>
      <c r="J46" s="8" t="e">
        <f t="shared" si="4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6"/>
        <v>0</v>
      </c>
      <c r="G47" s="15"/>
      <c r="H47" s="63"/>
      <c r="I47" s="9" t="e">
        <f t="shared" si="3"/>
        <v>#DIV/0!</v>
      </c>
      <c r="J47" s="8" t="e">
        <f t="shared" si="4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6"/>
        <v>0</v>
      </c>
      <c r="G48" s="15"/>
      <c r="H48" s="63"/>
      <c r="I48" s="9" t="e">
        <f t="shared" si="3"/>
        <v>#DIV/0!</v>
      </c>
      <c r="J48" s="8" t="e">
        <f t="shared" si="4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6"/>
        <v>0</v>
      </c>
      <c r="G49" s="15"/>
      <c r="H49" s="63"/>
      <c r="I49" s="9" t="e">
        <f t="shared" si="3"/>
        <v>#DIV/0!</v>
      </c>
      <c r="J49" s="8" t="e">
        <f t="shared" si="4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6"/>
        <v>0</v>
      </c>
      <c r="G50" s="15"/>
      <c r="H50" s="63"/>
      <c r="I50" s="9" t="e">
        <f t="shared" si="3"/>
        <v>#DIV/0!</v>
      </c>
      <c r="J50" s="8" t="e">
        <f t="shared" si="4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6"/>
        <v>0</v>
      </c>
      <c r="G51" s="65">
        <f>SUM(G52:G53)</f>
        <v>0</v>
      </c>
      <c r="H51" s="195">
        <f>SUM(H52:H53)</f>
        <v>0</v>
      </c>
      <c r="I51" s="9" t="e">
        <f t="shared" si="3"/>
        <v>#DIV/0!</v>
      </c>
      <c r="J51" s="8" t="e">
        <f t="shared" si="4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6"/>
        <v>0</v>
      </c>
      <c r="G52" s="15"/>
      <c r="H52" s="63"/>
      <c r="I52" s="9" t="e">
        <f t="shared" si="3"/>
        <v>#DIV/0!</v>
      </c>
      <c r="J52" s="8" t="e">
        <f t="shared" si="4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63"/>
      <c r="I53" s="9" t="e">
        <f t="shared" si="3"/>
        <v>#DIV/0!</v>
      </c>
      <c r="J53" s="8" t="e">
        <f t="shared" si="4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62">
        <f>SUM(H55:H56)</f>
        <v>0</v>
      </c>
      <c r="I54" s="9" t="e">
        <f t="shared" si="3"/>
        <v>#DIV/0!</v>
      </c>
      <c r="J54" s="8" t="e">
        <f t="shared" si="4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99"/>
      <c r="I55" s="9" t="e">
        <f t="shared" si="3"/>
        <v>#DIV/0!</v>
      </c>
      <c r="J55" s="8" t="e">
        <f t="shared" si="4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62"/>
      <c r="I56" s="9" t="e">
        <f t="shared" si="3"/>
        <v>#DIV/0!</v>
      </c>
      <c r="J56" s="8" t="e">
        <f t="shared" si="4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7">SUM(D57:E57)</f>
        <v>0</v>
      </c>
      <c r="G57" s="33">
        <f>SUM(G58:G60)</f>
        <v>0</v>
      </c>
      <c r="H57" s="62">
        <f>SUM(H58:H60)</f>
        <v>0</v>
      </c>
      <c r="I57" s="9" t="e">
        <f t="shared" si="3"/>
        <v>#DIV/0!</v>
      </c>
      <c r="J57" s="8" t="e">
        <f t="shared" si="4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7"/>
        <v>0</v>
      </c>
      <c r="G58" s="153"/>
      <c r="H58" s="199"/>
      <c r="I58" s="9" t="e">
        <f t="shared" si="3"/>
        <v>#DIV/0!</v>
      </c>
      <c r="J58" s="8" t="e">
        <f t="shared" si="4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7"/>
        <v>0</v>
      </c>
      <c r="G59" s="33"/>
      <c r="H59" s="62"/>
      <c r="I59" s="9" t="e">
        <f t="shared" si="3"/>
        <v>#DIV/0!</v>
      </c>
      <c r="J59" s="8" t="e">
        <f t="shared" si="4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7"/>
        <v>0</v>
      </c>
      <c r="G60" s="33"/>
      <c r="H60" s="62"/>
      <c r="I60" s="9" t="e">
        <f t="shared" si="3"/>
        <v>#DIV/0!</v>
      </c>
      <c r="J60" s="8" t="e">
        <f t="shared" si="4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7"/>
        <v>0</v>
      </c>
      <c r="G61" s="65">
        <f>SUM(G62:G64)</f>
        <v>0</v>
      </c>
      <c r="H61" s="58">
        <f>SUM(H62:H64)</f>
        <v>0</v>
      </c>
      <c r="I61" s="9" t="e">
        <f t="shared" si="3"/>
        <v>#DIV/0!</v>
      </c>
      <c r="J61" s="8" t="e">
        <f t="shared" si="4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7"/>
        <v>0</v>
      </c>
      <c r="G62" s="153"/>
      <c r="H62" s="199"/>
      <c r="I62" s="9" t="e">
        <f t="shared" si="3"/>
        <v>#DIV/0!</v>
      </c>
      <c r="J62" s="8" t="e">
        <f t="shared" si="4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7"/>
        <v>0</v>
      </c>
      <c r="G63" s="33"/>
      <c r="H63" s="62"/>
      <c r="I63" s="9" t="e">
        <f t="shared" si="3"/>
        <v>#DIV/0!</v>
      </c>
      <c r="J63" s="8" t="e">
        <f t="shared" si="4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7"/>
        <v>0</v>
      </c>
      <c r="G64" s="33"/>
      <c r="H64" s="62"/>
      <c r="I64" s="9" t="e">
        <f t="shared" si="3"/>
        <v>#DIV/0!</v>
      </c>
      <c r="J64" s="8" t="e">
        <f t="shared" si="4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0</v>
      </c>
      <c r="F65" s="29">
        <f t="shared" si="7"/>
        <v>0</v>
      </c>
      <c r="G65" s="33">
        <f>SUM(G66:G81)</f>
        <v>0</v>
      </c>
      <c r="H65" s="62">
        <f>SUM(H66:H81)</f>
        <v>0</v>
      </c>
      <c r="I65" s="9" t="e">
        <f t="shared" si="3"/>
        <v>#DIV/0!</v>
      </c>
      <c r="J65" s="8" t="e">
        <f t="shared" si="4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7"/>
        <v>0</v>
      </c>
      <c r="G66" s="153"/>
      <c r="H66" s="199"/>
      <c r="I66" s="9" t="e">
        <f t="shared" si="3"/>
        <v>#DIV/0!</v>
      </c>
      <c r="J66" s="8" t="e">
        <f t="shared" si="4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7"/>
        <v>0</v>
      </c>
      <c r="G67" s="33"/>
      <c r="H67" s="62"/>
      <c r="I67" s="9" t="e">
        <f t="shared" si="3"/>
        <v>#DIV/0!</v>
      </c>
      <c r="J67" s="8" t="e">
        <f t="shared" si="4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7"/>
        <v>0</v>
      </c>
      <c r="G68" s="33"/>
      <c r="H68" s="62"/>
      <c r="I68" s="9" t="e">
        <f t="shared" si="3"/>
        <v>#DIV/0!</v>
      </c>
      <c r="J68" s="8" t="e">
        <f t="shared" si="4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62"/>
      <c r="I69" s="9" t="e">
        <f t="shared" si="3"/>
        <v>#DIV/0!</v>
      </c>
      <c r="J69" s="8" t="e">
        <f t="shared" si="4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62"/>
      <c r="I70" s="9" t="e">
        <f t="shared" si="3"/>
        <v>#DIV/0!</v>
      </c>
      <c r="J70" s="8" t="e">
        <f t="shared" si="4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7"/>
        <v>0</v>
      </c>
      <c r="G71" s="33"/>
      <c r="H71" s="62"/>
      <c r="I71" s="9" t="e">
        <f t="shared" si="3"/>
        <v>#DIV/0!</v>
      </c>
      <c r="J71" s="8" t="e">
        <f t="shared" si="4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9"/>
      <c r="F72" s="156">
        <f t="shared" si="7"/>
        <v>0</v>
      </c>
      <c r="G72" s="33"/>
      <c r="H72" s="62"/>
      <c r="I72" s="9" t="e">
        <f t="shared" si="3"/>
        <v>#DIV/0!</v>
      </c>
      <c r="J72" s="8" t="e">
        <f t="shared" si="4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7"/>
        <v>0</v>
      </c>
      <c r="G73" s="33"/>
      <c r="H73" s="62"/>
      <c r="I73" s="9" t="e">
        <f t="shared" si="3"/>
        <v>#DIV/0!</v>
      </c>
      <c r="J73" s="8" t="e">
        <f t="shared" si="4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7"/>
        <v>0</v>
      </c>
      <c r="G74" s="33"/>
      <c r="H74" s="62"/>
      <c r="I74" s="9" t="e">
        <f t="shared" si="3"/>
        <v>#DIV/0!</v>
      </c>
      <c r="J74" s="8" t="e">
        <f t="shared" si="4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7"/>
        <v>0</v>
      </c>
      <c r="G75" s="33"/>
      <c r="H75" s="62"/>
      <c r="I75" s="9" t="e">
        <f t="shared" si="3"/>
        <v>#DIV/0!</v>
      </c>
      <c r="J75" s="8" t="e">
        <f t="shared" si="4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7"/>
        <v>0</v>
      </c>
      <c r="G76" s="33"/>
      <c r="H76" s="62"/>
      <c r="I76" s="9" t="e">
        <f t="shared" si="3"/>
        <v>#DIV/0!</v>
      </c>
      <c r="J76" s="8" t="e">
        <f t="shared" si="4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62"/>
      <c r="I77" s="9" t="e">
        <f t="shared" si="3"/>
        <v>#DIV/0!</v>
      </c>
      <c r="J77" s="8" t="e">
        <f t="shared" si="4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7"/>
        <v>0</v>
      </c>
      <c r="G78" s="33"/>
      <c r="H78" s="62"/>
      <c r="I78" s="9" t="e">
        <f t="shared" si="3"/>
        <v>#DIV/0!</v>
      </c>
      <c r="J78" s="8" t="e">
        <f t="shared" si="4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62"/>
      <c r="I79" s="9" t="e">
        <f t="shared" si="3"/>
        <v>#DIV/0!</v>
      </c>
      <c r="J79" s="8" t="e">
        <f t="shared" si="4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7"/>
        <v>0</v>
      </c>
      <c r="G80" s="33"/>
      <c r="H80" s="62"/>
      <c r="I80" s="9" t="e">
        <f t="shared" si="3"/>
        <v>#DIV/0!</v>
      </c>
      <c r="J80" s="8" t="e">
        <f t="shared" si="4"/>
        <v>#DIV/0!</v>
      </c>
    </row>
    <row r="81" spans="1:11" x14ac:dyDescent="0.2">
      <c r="A81" s="13" t="s">
        <v>258</v>
      </c>
      <c r="B81" s="32" t="s">
        <v>178</v>
      </c>
      <c r="C81" s="16"/>
      <c r="D81" s="29"/>
      <c r="E81" s="29"/>
      <c r="F81" s="156">
        <f t="shared" si="7"/>
        <v>0</v>
      </c>
      <c r="G81" s="33"/>
      <c r="H81" s="62"/>
      <c r="I81" s="9" t="e">
        <f t="shared" si="3"/>
        <v>#DIV/0!</v>
      </c>
      <c r="J81" s="8" t="e">
        <f t="shared" si="4"/>
        <v>#DIV/0!</v>
      </c>
    </row>
    <row r="82" spans="1:11" s="193" customFormat="1" ht="24" x14ac:dyDescent="0.2">
      <c r="A82" s="209">
        <v>16</v>
      </c>
      <c r="B82" s="95" t="s">
        <v>4</v>
      </c>
      <c r="C82" s="96">
        <v>614000</v>
      </c>
      <c r="D82" s="210">
        <f>SUM(D83:D84)</f>
        <v>0</v>
      </c>
      <c r="E82" s="210">
        <f>SUM(E83+E85+E89)</f>
        <v>0</v>
      </c>
      <c r="F82" s="210">
        <f>SUM(F83+F85+F89)</f>
        <v>0</v>
      </c>
      <c r="G82" s="210">
        <f>SUM(G83+G85+G89)</f>
        <v>0</v>
      </c>
      <c r="H82" s="211">
        <f>SUM(H83+H85+H89)</f>
        <v>0</v>
      </c>
      <c r="I82" s="212" t="e">
        <f t="shared" si="3"/>
        <v>#DIV/0!</v>
      </c>
      <c r="J82" s="213" t="e">
        <f t="shared" si="4"/>
        <v>#DIV/0!</v>
      </c>
    </row>
    <row r="83" spans="1:11" x14ac:dyDescent="0.2">
      <c r="A83" s="151">
        <v>17</v>
      </c>
      <c r="B83" s="25" t="s">
        <v>30</v>
      </c>
      <c r="C83" s="16">
        <v>614100</v>
      </c>
      <c r="D83" s="156"/>
      <c r="E83" s="156"/>
      <c r="F83" s="156">
        <f t="shared" ref="F83:F93" si="8">SUM(D83:E83)</f>
        <v>0</v>
      </c>
      <c r="G83" s="153"/>
      <c r="H83" s="199"/>
      <c r="I83" s="9" t="e">
        <f t="shared" si="3"/>
        <v>#DIV/0!</v>
      </c>
      <c r="J83" s="8" t="e">
        <f t="shared" si="4"/>
        <v>#DIV/0!</v>
      </c>
      <c r="K83" s="29">
        <f>SUM(K84+K86+K90)</f>
        <v>0</v>
      </c>
    </row>
    <row r="84" spans="1:11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8"/>
        <v>0</v>
      </c>
      <c r="G84" s="33"/>
      <c r="H84" s="62"/>
      <c r="I84" s="9" t="e">
        <f t="shared" si="3"/>
        <v>#DIV/0!</v>
      </c>
      <c r="J84" s="8" t="e">
        <f t="shared" si="4"/>
        <v>#DIV/0!</v>
      </c>
    </row>
    <row r="85" spans="1:11" x14ac:dyDescent="0.2">
      <c r="A85" s="151">
        <v>19</v>
      </c>
      <c r="B85" s="155" t="s">
        <v>34</v>
      </c>
      <c r="C85" s="67">
        <v>614300</v>
      </c>
      <c r="D85" s="29">
        <f>SUM(D86:D88)</f>
        <v>0</v>
      </c>
      <c r="E85" s="29">
        <f>SUM(E86:E88)</f>
        <v>0</v>
      </c>
      <c r="F85" s="29">
        <f t="shared" si="8"/>
        <v>0</v>
      </c>
      <c r="G85" s="33">
        <f>G86</f>
        <v>0</v>
      </c>
      <c r="H85" s="62">
        <f>H86</f>
        <v>0</v>
      </c>
      <c r="I85" s="9" t="e">
        <f t="shared" si="3"/>
        <v>#DIV/0!</v>
      </c>
      <c r="J85" s="8" t="e">
        <f t="shared" si="4"/>
        <v>#DIV/0!</v>
      </c>
    </row>
    <row r="86" spans="1:11" x14ac:dyDescent="0.2">
      <c r="A86" s="166" t="s">
        <v>259</v>
      </c>
      <c r="B86" s="162" t="s">
        <v>34</v>
      </c>
      <c r="C86" s="16">
        <v>614311</v>
      </c>
      <c r="D86" s="29">
        <v>0</v>
      </c>
      <c r="E86" s="156"/>
      <c r="F86" s="156">
        <f>SUM(D86:E86)</f>
        <v>0</v>
      </c>
      <c r="G86" s="153"/>
      <c r="H86" s="199"/>
      <c r="I86" s="9" t="e">
        <f t="shared" si="3"/>
        <v>#DIV/0!</v>
      </c>
      <c r="J86" s="8" t="e">
        <f t="shared" si="4"/>
        <v>#DIV/0!</v>
      </c>
    </row>
    <row r="87" spans="1:11" x14ac:dyDescent="0.2">
      <c r="A87" s="13" t="s">
        <v>260</v>
      </c>
      <c r="B87" s="162" t="s">
        <v>34</v>
      </c>
      <c r="C87" s="16">
        <v>614311</v>
      </c>
      <c r="D87" s="29"/>
      <c r="E87" s="156"/>
      <c r="F87" s="156">
        <f t="shared" ref="F87:F88" si="9">SUM(D87:E87)</f>
        <v>0</v>
      </c>
      <c r="G87" s="153"/>
      <c r="H87" s="199"/>
      <c r="I87" s="9"/>
      <c r="J87" s="8"/>
    </row>
    <row r="88" spans="1:11" x14ac:dyDescent="0.2">
      <c r="A88" s="166">
        <v>43178</v>
      </c>
      <c r="B88" s="162" t="s">
        <v>34</v>
      </c>
      <c r="C88" s="16">
        <v>614311</v>
      </c>
      <c r="D88" s="29"/>
      <c r="E88" s="156"/>
      <c r="F88" s="156">
        <f t="shared" si="9"/>
        <v>0</v>
      </c>
      <c r="G88" s="153"/>
      <c r="H88" s="199"/>
      <c r="I88" s="9"/>
      <c r="J88" s="8"/>
    </row>
    <row r="89" spans="1:11" x14ac:dyDescent="0.2">
      <c r="A89" s="149">
        <v>20</v>
      </c>
      <c r="B89" s="148" t="s">
        <v>71</v>
      </c>
      <c r="C89" s="149">
        <v>614400</v>
      </c>
      <c r="D89" s="29"/>
      <c r="E89" s="65"/>
      <c r="F89" s="65">
        <f t="shared" si="8"/>
        <v>0</v>
      </c>
      <c r="G89" s="33"/>
      <c r="H89" s="62"/>
      <c r="I89" s="9" t="e">
        <f t="shared" si="3"/>
        <v>#DIV/0!</v>
      </c>
      <c r="J89" s="8" t="e">
        <f t="shared" si="4"/>
        <v>#DIV/0!</v>
      </c>
    </row>
    <row r="90" spans="1:11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62"/>
      <c r="I90" s="9" t="e">
        <f t="shared" si="3"/>
        <v>#DIV/0!</v>
      </c>
      <c r="J90" s="8" t="e">
        <f t="shared" si="4"/>
        <v>#DIV/0!</v>
      </c>
    </row>
    <row r="91" spans="1:11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62"/>
      <c r="I91" s="9" t="e">
        <f t="shared" si="3"/>
        <v>#DIV/0!</v>
      </c>
      <c r="J91" s="8" t="e">
        <f t="shared" si="4"/>
        <v>#DIV/0!</v>
      </c>
    </row>
    <row r="92" spans="1:11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62"/>
      <c r="I92" s="9" t="e">
        <f t="shared" si="3"/>
        <v>#DIV/0!</v>
      </c>
      <c r="J92" s="8" t="e">
        <f t="shared" si="4"/>
        <v>#DIV/0!</v>
      </c>
    </row>
    <row r="93" spans="1:11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62"/>
      <c r="I93" s="9" t="e">
        <f t="shared" si="3"/>
        <v>#DIV/0!</v>
      </c>
      <c r="J93" s="8" t="e">
        <f t="shared" si="4"/>
        <v>#DIV/0!</v>
      </c>
    </row>
    <row r="94" spans="1:11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62"/>
      <c r="I94" s="9" t="e">
        <f t="shared" si="3"/>
        <v>#DIV/0!</v>
      </c>
      <c r="J94" s="8" t="e">
        <f t="shared" ref="J94:J123" si="10">SUM(G94/H94)</f>
        <v>#DIV/0!</v>
      </c>
    </row>
    <row r="95" spans="1:11" x14ac:dyDescent="0.2">
      <c r="A95" s="214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1">SUM(D95:E95)</f>
        <v>0</v>
      </c>
      <c r="G95" s="29">
        <f>SUM(G96:G98)</f>
        <v>0</v>
      </c>
      <c r="H95" s="61">
        <f>SUM(H96:H98)</f>
        <v>0</v>
      </c>
      <c r="I95" s="9" t="e">
        <f t="shared" si="3"/>
        <v>#DIV/0!</v>
      </c>
      <c r="J95" s="8" t="e">
        <f t="shared" si="10"/>
        <v>#DIV/0!</v>
      </c>
    </row>
    <row r="96" spans="1:11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1"/>
        <v>0</v>
      </c>
      <c r="G96" s="33"/>
      <c r="H96" s="62"/>
      <c r="I96" s="9" t="e">
        <f t="shared" si="3"/>
        <v>#DIV/0!</v>
      </c>
      <c r="J96" s="8" t="e">
        <f t="shared" si="10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1"/>
        <v>0</v>
      </c>
      <c r="G97" s="33"/>
      <c r="H97" s="62"/>
      <c r="I97" s="9" t="e">
        <f t="shared" si="3"/>
        <v>#DIV/0!</v>
      </c>
      <c r="J97" s="8" t="e">
        <f t="shared" si="10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1"/>
        <v>0</v>
      </c>
      <c r="G98" s="33"/>
      <c r="H98" s="62"/>
      <c r="I98" s="9" t="e">
        <f t="shared" si="3"/>
        <v>#DIV/0!</v>
      </c>
      <c r="J98" s="8" t="e">
        <f t="shared" si="10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1"/>
        <v>0</v>
      </c>
      <c r="G99" s="36">
        <f>SUM(G100+G108)</f>
        <v>0</v>
      </c>
      <c r="H99" s="57">
        <f>SUM(H100+H108)</f>
        <v>0</v>
      </c>
      <c r="I99" s="20" t="e">
        <f t="shared" si="3"/>
        <v>#DIV/0!</v>
      </c>
      <c r="J99" s="19" t="e">
        <f t="shared" si="10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1"/>
        <v>0</v>
      </c>
      <c r="G100" s="29">
        <f>SUM(G101:G107)</f>
        <v>0</v>
      </c>
      <c r="H100" s="61">
        <f>SUM(H101:H107)</f>
        <v>0</v>
      </c>
      <c r="I100" s="9" t="e">
        <f t="shared" si="3"/>
        <v>#DIV/0!</v>
      </c>
      <c r="J100" s="8" t="e">
        <f t="shared" si="10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1"/>
        <v>0</v>
      </c>
      <c r="G101" s="33"/>
      <c r="H101" s="62"/>
      <c r="I101" s="9" t="e">
        <f t="shared" si="3"/>
        <v>#DIV/0!</v>
      </c>
      <c r="J101" s="8" t="e">
        <f t="shared" si="10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1"/>
        <v>0</v>
      </c>
      <c r="G102" s="33"/>
      <c r="H102" s="62"/>
      <c r="I102" s="9" t="e">
        <f t="shared" si="3"/>
        <v>#DIV/0!</v>
      </c>
      <c r="J102" s="8" t="e">
        <f t="shared" si="10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1"/>
        <v>0</v>
      </c>
      <c r="G103" s="33"/>
      <c r="H103" s="62"/>
      <c r="I103" s="9" t="e">
        <f t="shared" si="3"/>
        <v>#DIV/0!</v>
      </c>
      <c r="J103" s="8" t="e">
        <f t="shared" si="10"/>
        <v>#DIV/0!</v>
      </c>
    </row>
    <row r="104" spans="1:10" x14ac:dyDescent="0.2">
      <c r="A104" s="13"/>
      <c r="B104" s="32"/>
      <c r="C104" s="16"/>
      <c r="D104" s="29"/>
      <c r="E104" s="29"/>
      <c r="F104" s="156">
        <f t="shared" si="11"/>
        <v>0</v>
      </c>
      <c r="G104" s="33"/>
      <c r="H104" s="62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1"/>
        <v>0</v>
      </c>
      <c r="G105" s="33"/>
      <c r="H105" s="62"/>
      <c r="I105" s="9" t="e">
        <f t="shared" si="3"/>
        <v>#DIV/0!</v>
      </c>
      <c r="J105" s="8" t="e">
        <f t="shared" si="10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1"/>
        <v>0</v>
      </c>
      <c r="G106" s="33"/>
      <c r="H106" s="62"/>
      <c r="I106" s="9" t="e">
        <f t="shared" si="3"/>
        <v>#DIV/0!</v>
      </c>
      <c r="J106" s="8" t="e">
        <f t="shared" si="10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1"/>
        <v>0</v>
      </c>
      <c r="G107" s="33"/>
      <c r="H107" s="62"/>
      <c r="I107" s="9" t="e">
        <f t="shared" si="3"/>
        <v>#DIV/0!</v>
      </c>
      <c r="J107" s="8" t="e">
        <f t="shared" si="10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1"/>
        <v>0</v>
      </c>
      <c r="G108" s="29">
        <f>SUM(G109:G111)</f>
        <v>0</v>
      </c>
      <c r="H108" s="61">
        <f>SUM(H109:H111)</f>
        <v>0</v>
      </c>
      <c r="I108" s="9" t="e">
        <f t="shared" si="3"/>
        <v>#DIV/0!</v>
      </c>
      <c r="J108" s="8" t="e">
        <f t="shared" si="10"/>
        <v>#DIV/0!</v>
      </c>
    </row>
    <row r="109" spans="1:10" x14ac:dyDescent="0.2">
      <c r="A109" s="17">
        <v>39</v>
      </c>
      <c r="B109" s="25" t="s">
        <v>57</v>
      </c>
      <c r="C109" s="28">
        <v>615116</v>
      </c>
      <c r="D109" s="29"/>
      <c r="E109" s="29"/>
      <c r="F109" s="29">
        <f t="shared" si="11"/>
        <v>0</v>
      </c>
      <c r="G109" s="33"/>
      <c r="H109" s="62"/>
      <c r="I109" s="9" t="e">
        <f t="shared" si="3"/>
        <v>#DIV/0!</v>
      </c>
      <c r="J109" s="8" t="e">
        <f t="shared" si="10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1"/>
        <v>0</v>
      </c>
      <c r="G110" s="33"/>
      <c r="H110" s="62"/>
      <c r="I110" s="9" t="e">
        <f t="shared" si="3"/>
        <v>#DIV/0!</v>
      </c>
      <c r="J110" s="8" t="e">
        <f t="shared" si="10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1"/>
        <v>0</v>
      </c>
      <c r="G111" s="15"/>
      <c r="H111" s="63"/>
      <c r="I111" s="9" t="e">
        <f t="shared" si="3"/>
        <v>#DIV/0!</v>
      </c>
      <c r="J111" s="8" t="e">
        <f t="shared" si="10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1"/>
        <v>0</v>
      </c>
      <c r="G112" s="21">
        <f>SUM(G113:G119)</f>
        <v>0</v>
      </c>
      <c r="H112" s="64">
        <f>SUM(H113:H119)</f>
        <v>0</v>
      </c>
      <c r="I112" s="20" t="e">
        <f t="shared" si="3"/>
        <v>#DIV/0!</v>
      </c>
      <c r="J112" s="19" t="e">
        <f t="shared" si="10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1"/>
        <v>0</v>
      </c>
      <c r="G113" s="15"/>
      <c r="H113" s="63"/>
      <c r="I113" s="9" t="e">
        <f t="shared" si="3"/>
        <v>#DIV/0!</v>
      </c>
      <c r="J113" s="8" t="e">
        <f t="shared" si="10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1"/>
        <v>0</v>
      </c>
      <c r="G114" s="15"/>
      <c r="H114" s="63"/>
      <c r="I114" s="9" t="e">
        <f t="shared" si="3"/>
        <v>#DIV/0!</v>
      </c>
      <c r="J114" s="8" t="e">
        <f t="shared" si="10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1"/>
        <v>0</v>
      </c>
      <c r="G115" s="15"/>
      <c r="H115" s="63"/>
      <c r="I115" s="9" t="e">
        <f t="shared" si="3"/>
        <v>#DIV/0!</v>
      </c>
      <c r="J115" s="8" t="e">
        <f t="shared" si="10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1"/>
        <v>0</v>
      </c>
      <c r="G116" s="15"/>
      <c r="H116" s="63"/>
      <c r="I116" s="9" t="e">
        <f t="shared" ref="I116:I124" si="12">SUM(G116/F116)</f>
        <v>#DIV/0!</v>
      </c>
      <c r="J116" s="8" t="e">
        <f t="shared" si="10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1"/>
        <v>0</v>
      </c>
      <c r="G117" s="15"/>
      <c r="H117" s="63"/>
      <c r="I117" s="9" t="e">
        <f t="shared" si="12"/>
        <v>#DIV/0!</v>
      </c>
      <c r="J117" s="8" t="e">
        <f t="shared" si="10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1"/>
        <v>0</v>
      </c>
      <c r="G118" s="15"/>
      <c r="H118" s="63"/>
      <c r="I118" s="9" t="e">
        <f t="shared" si="12"/>
        <v>#DIV/0!</v>
      </c>
      <c r="J118" s="8" t="e">
        <f t="shared" si="10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1"/>
        <v>0</v>
      </c>
      <c r="G119" s="15"/>
      <c r="H119" s="63"/>
      <c r="I119" s="9" t="e">
        <f t="shared" si="12"/>
        <v>#DIV/0!</v>
      </c>
      <c r="J119" s="8" t="e">
        <f t="shared" si="10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1"/>
        <v>0</v>
      </c>
      <c r="G120" s="21">
        <f>SUM(G121:G123)</f>
        <v>0</v>
      </c>
      <c r="H120" s="64">
        <f>SUM(H121:H123)</f>
        <v>0</v>
      </c>
      <c r="I120" s="20" t="e">
        <f t="shared" si="12"/>
        <v>#DIV/0!</v>
      </c>
      <c r="J120" s="19" t="e">
        <f t="shared" si="10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1"/>
        <v>0</v>
      </c>
      <c r="G121" s="15"/>
      <c r="H121" s="63"/>
      <c r="I121" s="9" t="e">
        <f t="shared" si="12"/>
        <v>#DIV/0!</v>
      </c>
      <c r="J121" s="8" t="e">
        <f t="shared" si="10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1"/>
        <v>0</v>
      </c>
      <c r="G122" s="15"/>
      <c r="H122" s="63"/>
      <c r="I122" s="9" t="e">
        <f t="shared" si="12"/>
        <v>#DIV/0!</v>
      </c>
      <c r="J122" s="8" t="e">
        <f t="shared" si="10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1"/>
        <v>0</v>
      </c>
      <c r="G123" s="15"/>
      <c r="H123" s="63"/>
      <c r="I123" s="9" t="e">
        <f t="shared" si="12"/>
        <v>#DIV/0!</v>
      </c>
      <c r="J123" s="8" t="e">
        <f t="shared" si="10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1"/>
        <v>0</v>
      </c>
      <c r="G124" s="10"/>
      <c r="H124" s="196"/>
      <c r="I124" s="20" t="e">
        <f t="shared" si="12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0</v>
      </c>
      <c r="E125" s="36">
        <f t="shared" ref="E125:J125" si="13">SUM(E17+E124)</f>
        <v>0</v>
      </c>
      <c r="F125" s="36">
        <f t="shared" si="13"/>
        <v>0</v>
      </c>
      <c r="G125" s="36">
        <f t="shared" si="13"/>
        <v>0</v>
      </c>
      <c r="H125" s="57">
        <f t="shared" si="13"/>
        <v>0</v>
      </c>
      <c r="I125" s="36" t="e">
        <f t="shared" si="13"/>
        <v>#DIV/0!</v>
      </c>
      <c r="J125" s="36" t="e">
        <f t="shared" si="13"/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3">
    <mergeCell ref="A12:J12"/>
    <mergeCell ref="A13:K13"/>
    <mergeCell ref="L15:V15"/>
  </mergeCells>
  <printOptions horizontalCentered="1"/>
  <pageMargins left="0.70866141732283472" right="0.11811023622047245" top="0.74803149606299213" bottom="0.74803149606299213" header="0.31496062992125984" footer="0.31496062992125984"/>
  <pageSetup scale="60" fitToHeight="2" orientation="portrait" r:id="rId1"/>
  <headerFooter alignWithMargins="0"/>
  <rowBreaks count="1" manualBreakCount="1">
    <brk id="56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7" sqref="G87"/>
    </sheetView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G77" sqref="G7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 x14ac:dyDescent="0.25">
      <c r="A3" s="88"/>
      <c r="B3" s="103" t="s">
        <v>88</v>
      </c>
      <c r="C3" s="68"/>
      <c r="D3" s="70"/>
      <c r="E3" s="70"/>
      <c r="F3" s="82"/>
      <c r="G3" s="82"/>
      <c r="H3" s="110"/>
      <c r="I3" s="71"/>
      <c r="J3" s="72"/>
    </row>
    <row r="4" spans="1:11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 x14ac:dyDescent="0.2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90</v>
      </c>
      <c r="I6" s="71"/>
      <c r="J6" s="72"/>
    </row>
    <row r="7" spans="1:11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55000</v>
      </c>
      <c r="E17" s="36">
        <f>SUM(E18+E93+E110)</f>
        <v>0</v>
      </c>
      <c r="F17" s="36">
        <f>SUM(D17:E17)</f>
        <v>55000</v>
      </c>
      <c r="G17" s="57">
        <f>SUM(G18+G93+G110)</f>
        <v>19997.45</v>
      </c>
      <c r="H17" s="57">
        <f>SUM(H18+H93+H110)</f>
        <v>22729.35</v>
      </c>
      <c r="I17" s="20">
        <f t="shared" ref="I17:I114" si="0">SUM(G17/F17)</f>
        <v>0.36359000000000002</v>
      </c>
      <c r="J17" s="19">
        <f t="shared" ref="J17:J92" si="1">SUM(G17/H17)</f>
        <v>0.87980738560495575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55000</v>
      </c>
      <c r="E18" s="36">
        <f>SUM(E19+E24+E83+E89)</f>
        <v>0</v>
      </c>
      <c r="F18" s="36">
        <f>SUM(D18:E18)</f>
        <v>55000</v>
      </c>
      <c r="G18" s="57">
        <f>SUM(G19+G24+G83+G89)</f>
        <v>19997.45</v>
      </c>
      <c r="H18" s="57">
        <f>SUM(H19+H24+H83+H89)</f>
        <v>22729.35</v>
      </c>
      <c r="I18" s="20">
        <f>SUM(G18/F18)</f>
        <v>0.36359000000000002</v>
      </c>
      <c r="J18" s="19">
        <f t="shared" si="1"/>
        <v>0.87980738560495575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55000</v>
      </c>
      <c r="E24" s="66">
        <f>SUM(E25+E35+E41+E46+E51+E54+E57+E61+E65)</f>
        <v>0</v>
      </c>
      <c r="F24" s="66">
        <f t="shared" si="2"/>
        <v>55000</v>
      </c>
      <c r="G24" s="66">
        <f>SUM(G25+G35+G41+G46+G51+G54+G57+G61+G65)</f>
        <v>19997.45</v>
      </c>
      <c r="H24" s="66">
        <f>SUM(H25+H35+H41+H46+H51+H54+H57+H61+H65)</f>
        <v>22729.35</v>
      </c>
      <c r="I24" s="9">
        <f t="shared" si="0"/>
        <v>0.36359000000000002</v>
      </c>
      <c r="J24" s="8">
        <f t="shared" si="1"/>
        <v>0.87980738560495575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16000</v>
      </c>
      <c r="E25" s="33">
        <f>SUM(E26:E34)</f>
        <v>0</v>
      </c>
      <c r="F25" s="33">
        <f t="shared" si="2"/>
        <v>16000</v>
      </c>
      <c r="G25" s="33">
        <f>SUM(G26:G34)</f>
        <v>100</v>
      </c>
      <c r="H25" s="33">
        <f>SUM(H26:H34)</f>
        <v>0</v>
      </c>
      <c r="I25" s="9">
        <f t="shared" si="0"/>
        <v>6.2500000000000003E-3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>
        <v>4000</v>
      </c>
      <c r="E28" s="33"/>
      <c r="F28" s="153">
        <f t="shared" si="3"/>
        <v>4000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>
        <v>1000</v>
      </c>
      <c r="E29" s="33"/>
      <c r="F29" s="153">
        <f t="shared" si="3"/>
        <v>1000</v>
      </c>
      <c r="G29" s="15">
        <v>100</v>
      </c>
      <c r="H29" s="15"/>
      <c r="I29" s="9">
        <f t="shared" si="0"/>
        <v>0.1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153">
        <v>6000</v>
      </c>
      <c r="E31" s="33"/>
      <c r="F31" s="153">
        <f t="shared" si="3"/>
        <v>6000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153">
        <v>3500</v>
      </c>
      <c r="E32" s="33"/>
      <c r="F32" s="153">
        <f t="shared" si="3"/>
        <v>3500</v>
      </c>
      <c r="G32" s="15"/>
      <c r="H32" s="15"/>
      <c r="I32" s="9">
        <f t="shared" si="0"/>
        <v>0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153">
        <v>1500</v>
      </c>
      <c r="E33" s="33"/>
      <c r="F33" s="153">
        <f t="shared" si="3"/>
        <v>1500</v>
      </c>
      <c r="G33" s="15"/>
      <c r="H33" s="15"/>
      <c r="I33" s="9">
        <f t="shared" si="0"/>
        <v>0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500</v>
      </c>
      <c r="E35" s="33">
        <f>SUM(E36:E40)</f>
        <v>0</v>
      </c>
      <c r="F35" s="33">
        <f t="shared" ref="F35:F42" si="4">SUM(D35:E35)</f>
        <v>500</v>
      </c>
      <c r="G35" s="65">
        <f>SUM(G36:G41)</f>
        <v>589.20000000000005</v>
      </c>
      <c r="H35" s="65">
        <f>SUM(H36:H45)</f>
        <v>589.20000000000005</v>
      </c>
      <c r="I35" s="9">
        <f t="shared" si="0"/>
        <v>1.1784000000000001</v>
      </c>
      <c r="J35" s="8">
        <f t="shared" si="1"/>
        <v>1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>
        <v>300</v>
      </c>
      <c r="E36" s="153"/>
      <c r="F36" s="153">
        <f t="shared" si="4"/>
        <v>300</v>
      </c>
      <c r="G36" s="15">
        <v>230.4</v>
      </c>
      <c r="H36" s="15">
        <v>230.4</v>
      </c>
      <c r="I36" s="9">
        <f t="shared" si="0"/>
        <v>0.76800000000000002</v>
      </c>
      <c r="J36" s="8">
        <f t="shared" si="1"/>
        <v>1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>
        <v>200</v>
      </c>
      <c r="E38" s="153"/>
      <c r="F38" s="153">
        <f t="shared" si="4"/>
        <v>200</v>
      </c>
      <c r="G38" s="15">
        <v>358.8</v>
      </c>
      <c r="H38" s="15">
        <v>358.8</v>
      </c>
      <c r="I38" s="9">
        <f t="shared" si="0"/>
        <v>1.794</v>
      </c>
      <c r="J38" s="8">
        <f t="shared" si="1"/>
        <v>1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/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15"/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156">
        <v>300</v>
      </c>
      <c r="E63" s="29"/>
      <c r="F63" s="29">
        <f t="shared" si="6"/>
        <v>300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38200</v>
      </c>
      <c r="E65" s="29">
        <f>SUM(E66:E82)</f>
        <v>0</v>
      </c>
      <c r="F65" s="29">
        <f t="shared" si="6"/>
        <v>38200</v>
      </c>
      <c r="G65" s="33">
        <f>SUM(G66:G82)</f>
        <v>19308.25</v>
      </c>
      <c r="H65" s="33">
        <f>SUM(H66:H82)</f>
        <v>22140.149999999998</v>
      </c>
      <c r="I65" s="9">
        <f t="shared" si="0"/>
        <v>0.50545157068062829</v>
      </c>
      <c r="J65" s="8">
        <f t="shared" si="1"/>
        <v>0.87209210416370264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156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156">
        <v>600</v>
      </c>
      <c r="E68" s="29"/>
      <c r="F68" s="156">
        <f t="shared" si="7"/>
        <v>600</v>
      </c>
      <c r="G68" s="153">
        <v>386</v>
      </c>
      <c r="H68" s="153"/>
      <c r="I68" s="9">
        <f t="shared" si="0"/>
        <v>0.64333333333333331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156"/>
      <c r="E69" s="29"/>
      <c r="F69" s="156">
        <f t="shared" si="7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405</v>
      </c>
      <c r="C71" s="16">
        <v>613936</v>
      </c>
      <c r="D71" s="156"/>
      <c r="E71" s="29"/>
      <c r="F71" s="156">
        <f t="shared" si="7"/>
        <v>0</v>
      </c>
      <c r="G71" s="153"/>
      <c r="H71" s="153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156">
        <v>7700</v>
      </c>
      <c r="E72" s="156"/>
      <c r="F72" s="156">
        <f t="shared" si="7"/>
        <v>7700</v>
      </c>
      <c r="G72" s="33"/>
      <c r="H72" s="33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156">
        <v>20000</v>
      </c>
      <c r="E73" s="29"/>
      <c r="F73" s="156">
        <f t="shared" si="7"/>
        <v>20000</v>
      </c>
      <c r="G73" s="153">
        <v>13733.28</v>
      </c>
      <c r="H73" s="153">
        <v>16224.84</v>
      </c>
      <c r="I73" s="9">
        <f t="shared" si="0"/>
        <v>0.68666400000000005</v>
      </c>
      <c r="J73" s="8">
        <f t="shared" si="1"/>
        <v>0.84643546561938365</v>
      </c>
    </row>
    <row r="74" spans="1:10" x14ac:dyDescent="0.2">
      <c r="A74" s="13" t="s">
        <v>251</v>
      </c>
      <c r="B74" s="32" t="s">
        <v>171</v>
      </c>
      <c r="C74" s="16">
        <v>613956</v>
      </c>
      <c r="D74" s="156">
        <v>2500</v>
      </c>
      <c r="E74" s="29"/>
      <c r="F74" s="156">
        <f t="shared" si="7"/>
        <v>2500</v>
      </c>
      <c r="G74" s="153">
        <v>1719.54</v>
      </c>
      <c r="H74" s="153">
        <v>1802.73</v>
      </c>
      <c r="I74" s="9">
        <f t="shared" si="0"/>
        <v>0.68781599999999998</v>
      </c>
      <c r="J74" s="8">
        <f t="shared" si="1"/>
        <v>0.95385332246093424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156">
        <v>500</v>
      </c>
      <c r="E75" s="29"/>
      <c r="F75" s="156">
        <f t="shared" si="7"/>
        <v>500</v>
      </c>
      <c r="G75" s="153">
        <v>45.79</v>
      </c>
      <c r="H75" s="153">
        <v>55.6</v>
      </c>
      <c r="I75" s="9">
        <f t="shared" si="0"/>
        <v>9.1579999999999995E-2</v>
      </c>
      <c r="J75" s="8">
        <f t="shared" si="1"/>
        <v>0.82356115107913663</v>
      </c>
    </row>
    <row r="76" spans="1:10" ht="13.5" customHeight="1" x14ac:dyDescent="0.2">
      <c r="A76" s="13" t="s">
        <v>253</v>
      </c>
      <c r="B76" s="32" t="s">
        <v>173</v>
      </c>
      <c r="C76" s="16">
        <v>613958</v>
      </c>
      <c r="D76" s="156">
        <v>4000</v>
      </c>
      <c r="E76" s="29"/>
      <c r="F76" s="156">
        <f t="shared" si="7"/>
        <v>4000</v>
      </c>
      <c r="G76" s="153">
        <v>3423.64</v>
      </c>
      <c r="H76" s="153">
        <v>4056.98</v>
      </c>
      <c r="I76" s="9">
        <f t="shared" si="0"/>
        <v>0.85590999999999995</v>
      </c>
      <c r="J76" s="8">
        <f t="shared" si="1"/>
        <v>0.84388880398720223</v>
      </c>
    </row>
    <row r="77" spans="1:10" ht="10.5" customHeight="1" x14ac:dyDescent="0.2">
      <c r="A77" s="13" t="s">
        <v>254</v>
      </c>
      <c r="B77" s="32" t="s">
        <v>174</v>
      </c>
      <c r="C77" s="16">
        <v>613981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26.25" customHeight="1" x14ac:dyDescent="0.2">
      <c r="A78" s="13" t="s">
        <v>255</v>
      </c>
      <c r="B78" s="32" t="s">
        <v>281</v>
      </c>
      <c r="C78" s="16">
        <v>613984</v>
      </c>
      <c r="D78" s="29"/>
      <c r="E78" s="29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156">
        <v>2900</v>
      </c>
      <c r="E80" s="156"/>
      <c r="F80" s="156">
        <f t="shared" si="7"/>
        <v>2900</v>
      </c>
      <c r="G80" s="33"/>
      <c r="H80" s="33"/>
      <c r="I80" s="9">
        <f t="shared" si="0"/>
        <v>0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>
        <v>613995</v>
      </c>
      <c r="D81" s="156"/>
      <c r="E81" s="156"/>
      <c r="F81" s="156"/>
      <c r="G81" s="33"/>
      <c r="H81" s="33"/>
      <c r="I81" s="9"/>
      <c r="J81" s="8"/>
    </row>
    <row r="82" spans="1:10" x14ac:dyDescent="0.2">
      <c r="A82" s="13" t="s">
        <v>280</v>
      </c>
      <c r="B82" s="32" t="s">
        <v>327</v>
      </c>
      <c r="C82" s="16">
        <v>613996</v>
      </c>
      <c r="D82" s="29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 t="s">
        <v>259</v>
      </c>
      <c r="B87" s="25" t="s">
        <v>413</v>
      </c>
      <c r="C87" s="16">
        <v>614311</v>
      </c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55000</v>
      </c>
      <c r="E124" s="36">
        <f>SUM(E17+E123)</f>
        <v>0</v>
      </c>
      <c r="F124" s="36">
        <f>SUM(F17+F123)</f>
        <v>55000</v>
      </c>
      <c r="G124" s="36">
        <f>SUM(G17+G123)</f>
        <v>19997.45</v>
      </c>
      <c r="H124" s="36">
        <f>SUM(H17+H123)</f>
        <v>22729.35</v>
      </c>
      <c r="I124" s="20">
        <f>SUM(G124/F124)</f>
        <v>0.36359000000000002</v>
      </c>
      <c r="J124" s="19">
        <f>SUM(G124/H124)</f>
        <v>0.87980738560495575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view="pageBreakPreview" zoomScaleNormal="100" zoomScaleSheetLayoutView="100" workbookViewId="0">
      <selection activeCell="G26" sqref="G26:G2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 x14ac:dyDescent="0.25">
      <c r="A3" s="88"/>
      <c r="B3" s="235" t="s">
        <v>91</v>
      </c>
      <c r="C3" s="236"/>
      <c r="D3" s="70"/>
      <c r="E3" s="70"/>
      <c r="F3" s="82"/>
      <c r="G3" s="82"/>
      <c r="H3" s="110"/>
      <c r="I3" s="71"/>
      <c r="J3" s="72"/>
    </row>
    <row r="4" spans="1:11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 x14ac:dyDescent="0.2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11" t="s">
        <v>93</v>
      </c>
      <c r="I6" s="71"/>
      <c r="J6" s="72"/>
    </row>
    <row r="7" spans="1:11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SUM(D18+D94+D111)</f>
        <v>25000</v>
      </c>
      <c r="E17" s="36">
        <f>SUM(E18+E94+E111)</f>
        <v>0</v>
      </c>
      <c r="F17" s="36">
        <f>SUM(D17:E17)</f>
        <v>25000</v>
      </c>
      <c r="G17" s="57">
        <f>SUM(G18+G94+G111)</f>
        <v>0</v>
      </c>
      <c r="H17" s="57">
        <f>SUM(H18+H94+H111)</f>
        <v>0</v>
      </c>
      <c r="I17" s="20">
        <f t="shared" ref="I17:I115" si="0">SUM(G17/F17)</f>
        <v>0</v>
      </c>
      <c r="J17" s="19" t="e">
        <f t="shared" ref="J17:J93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SUM(D19+D24+D84+D90)</f>
        <v>25000</v>
      </c>
      <c r="E18" s="36">
        <f>SUM(E19+E24+E84+E90)</f>
        <v>0</v>
      </c>
      <c r="F18" s="36">
        <f>SUM(D18:E18)</f>
        <v>25000</v>
      </c>
      <c r="G18" s="57">
        <f>SUM(G19+G24+G84+G90)</f>
        <v>0</v>
      </c>
      <c r="H18" s="57">
        <f>SUM(H19+H24+H84+H90)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25000</v>
      </c>
      <c r="E24" s="66">
        <f>SUM(E25+E35+E41+E46+E51+E54+E57+E61+E65)</f>
        <v>0</v>
      </c>
      <c r="F24" s="66">
        <f t="shared" si="2"/>
        <v>25000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2000</v>
      </c>
      <c r="E25" s="33">
        <f>SUM(E26:E34)</f>
        <v>0</v>
      </c>
      <c r="F25" s="33">
        <f t="shared" si="2"/>
        <v>2000</v>
      </c>
      <c r="G25" s="59">
        <f>SUM(G26:G34)</f>
        <v>0</v>
      </c>
      <c r="H25" s="59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153">
        <v>1500</v>
      </c>
      <c r="E28" s="33"/>
      <c r="F28" s="153">
        <f t="shared" si="3"/>
        <v>1500</v>
      </c>
      <c r="G28" s="15"/>
      <c r="H28" s="15"/>
      <c r="I28" s="9">
        <f t="shared" si="0"/>
        <v>0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153">
        <v>500</v>
      </c>
      <c r="E29" s="33"/>
      <c r="F29" s="153">
        <f t="shared" si="3"/>
        <v>500</v>
      </c>
      <c r="G29" s="15"/>
      <c r="H29" s="15"/>
      <c r="I29" s="9">
        <f t="shared" si="0"/>
        <v>0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153"/>
      <c r="E31" s="33"/>
      <c r="F31" s="153">
        <f t="shared" si="3"/>
        <v>0</v>
      </c>
      <c r="G31" s="15"/>
      <c r="H31" s="15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153"/>
      <c r="E32" s="33"/>
      <c r="F32" s="153">
        <f t="shared" si="3"/>
        <v>0</v>
      </c>
      <c r="G32" s="15"/>
      <c r="H32" s="15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153"/>
      <c r="E33" s="33"/>
      <c r="F33" s="153">
        <f t="shared" si="3"/>
        <v>0</v>
      </c>
      <c r="G33" s="15"/>
      <c r="H33" s="15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ref="F35:F42" si="4">SUM(D35:E35)</f>
        <v>0</v>
      </c>
      <c r="G35" s="65"/>
      <c r="H35" s="65"/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400</v>
      </c>
      <c r="E61" s="29"/>
      <c r="F61" s="29">
        <f t="shared" si="6"/>
        <v>400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156">
        <v>400</v>
      </c>
      <c r="E63" s="29"/>
      <c r="F63" s="29">
        <f t="shared" si="6"/>
        <v>400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22600</v>
      </c>
      <c r="E65" s="29">
        <f>SUM(E66:E82)</f>
        <v>0</v>
      </c>
      <c r="F65" s="29">
        <f t="shared" si="6"/>
        <v>22600</v>
      </c>
      <c r="G65" s="33">
        <f>SUM(G66:G82)</f>
        <v>0</v>
      </c>
      <c r="H65" s="33">
        <f>SUM(H66:H82)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ref="F67:F82" si="7">SUM(D67:E67)</f>
        <v>0</v>
      </c>
      <c r="G67" s="33"/>
      <c r="H67" s="3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156">
        <v>300</v>
      </c>
      <c r="E68" s="29"/>
      <c r="F68" s="156">
        <f t="shared" si="7"/>
        <v>300</v>
      </c>
      <c r="G68" s="33"/>
      <c r="H68" s="33"/>
      <c r="I68" s="9">
        <f t="shared" si="0"/>
        <v>0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7"/>
        <v>0</v>
      </c>
      <c r="G69" s="33"/>
      <c r="H69" s="3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7"/>
        <v>0</v>
      </c>
      <c r="G70" s="33"/>
      <c r="H70" s="3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156">
        <v>22300</v>
      </c>
      <c r="E71" s="29"/>
      <c r="F71" s="156">
        <f t="shared" si="7"/>
        <v>22300</v>
      </c>
      <c r="G71" s="153"/>
      <c r="H71" s="153"/>
      <c r="I71" s="9">
        <f t="shared" si="0"/>
        <v>0</v>
      </c>
      <c r="J71" s="8" t="e">
        <f t="shared" si="1"/>
        <v>#DIV/0!</v>
      </c>
    </row>
    <row r="72" spans="1:10" ht="18.75" customHeight="1" x14ac:dyDescent="0.2">
      <c r="A72" s="13" t="s">
        <v>249</v>
      </c>
      <c r="B72" s="32" t="s">
        <v>324</v>
      </c>
      <c r="C72" s="16">
        <v>613936</v>
      </c>
      <c r="D72" s="156"/>
      <c r="E72" s="29"/>
      <c r="F72" s="156"/>
      <c r="G72" s="33"/>
      <c r="H72" s="33"/>
      <c r="I72" s="9"/>
      <c r="J72" s="8"/>
    </row>
    <row r="73" spans="1:10" ht="11.25" customHeight="1" x14ac:dyDescent="0.2">
      <c r="A73" s="13" t="s">
        <v>250</v>
      </c>
      <c r="B73" s="32" t="s">
        <v>169</v>
      </c>
      <c r="C73" s="16">
        <v>613939</v>
      </c>
      <c r="D73" s="156"/>
      <c r="E73" s="29"/>
      <c r="F73" s="156">
        <f t="shared" si="7"/>
        <v>0</v>
      </c>
      <c r="G73" s="153"/>
      <c r="H73" s="153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170</v>
      </c>
      <c r="C74" s="16">
        <v>613955</v>
      </c>
      <c r="D74" s="156"/>
      <c r="E74" s="29"/>
      <c r="F74" s="156">
        <f t="shared" si="7"/>
        <v>0</v>
      </c>
      <c r="G74" s="33"/>
      <c r="H74" s="33"/>
      <c r="I74" s="9" t="e">
        <f t="shared" si="0"/>
        <v>#DIV/0!</v>
      </c>
      <c r="J74" s="8" t="e">
        <f t="shared" si="1"/>
        <v>#DIV/0!</v>
      </c>
    </row>
    <row r="75" spans="1:10" x14ac:dyDescent="0.2">
      <c r="A75" s="13" t="s">
        <v>252</v>
      </c>
      <c r="B75" s="32" t="s">
        <v>171</v>
      </c>
      <c r="C75" s="16">
        <v>613956</v>
      </c>
      <c r="D75" s="29"/>
      <c r="E75" s="29"/>
      <c r="F75" s="156">
        <f t="shared" si="7"/>
        <v>0</v>
      </c>
      <c r="G75" s="33"/>
      <c r="H75" s="33"/>
      <c r="I75" s="9" t="e">
        <f t="shared" si="0"/>
        <v>#DIV/0!</v>
      </c>
      <c r="J75" s="8" t="e">
        <f t="shared" si="1"/>
        <v>#DIV/0!</v>
      </c>
    </row>
    <row r="76" spans="1:10" ht="24" x14ac:dyDescent="0.2">
      <c r="A76" s="13" t="s">
        <v>253</v>
      </c>
      <c r="B76" s="32" t="s">
        <v>172</v>
      </c>
      <c r="C76" s="16">
        <v>613957</v>
      </c>
      <c r="D76" s="29"/>
      <c r="E76" s="29"/>
      <c r="F76" s="156">
        <f t="shared" si="7"/>
        <v>0</v>
      </c>
      <c r="G76" s="33"/>
      <c r="H76" s="33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173</v>
      </c>
      <c r="C77" s="16">
        <v>613958</v>
      </c>
      <c r="D77" s="29"/>
      <c r="E77" s="29"/>
      <c r="F77" s="156">
        <f t="shared" si="7"/>
        <v>0</v>
      </c>
      <c r="G77" s="33"/>
      <c r="H77" s="33"/>
      <c r="I77" s="9" t="e">
        <f t="shared" si="0"/>
        <v>#DIV/0!</v>
      </c>
      <c r="J77" s="8" t="e">
        <f t="shared" si="1"/>
        <v>#DIV/0!</v>
      </c>
    </row>
    <row r="78" spans="1:10" ht="10.5" customHeight="1" x14ac:dyDescent="0.2">
      <c r="A78" s="13" t="s">
        <v>255</v>
      </c>
      <c r="B78" s="32" t="s">
        <v>174</v>
      </c>
      <c r="C78" s="16">
        <v>613971</v>
      </c>
      <c r="D78" s="29"/>
      <c r="E78" s="29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24" x14ac:dyDescent="0.2">
      <c r="A79" s="13" t="s">
        <v>256</v>
      </c>
      <c r="B79" s="32" t="s">
        <v>406</v>
      </c>
      <c r="C79" s="16">
        <v>613981</v>
      </c>
      <c r="D79" s="29"/>
      <c r="E79" s="29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156"/>
      <c r="E81" s="29"/>
      <c r="F81" s="156">
        <f t="shared" si="7"/>
        <v>0</v>
      </c>
      <c r="G81" s="33"/>
      <c r="H81" s="3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>
        <v>613995</v>
      </c>
      <c r="D82" s="156"/>
      <c r="E82" s="29"/>
      <c r="F82" s="156">
        <f t="shared" si="7"/>
        <v>0</v>
      </c>
      <c r="G82" s="33"/>
      <c r="H82" s="33"/>
      <c r="I82" s="9" t="e">
        <f t="shared" si="0"/>
        <v>#DIV/0!</v>
      </c>
      <c r="J82" s="8" t="e">
        <f t="shared" si="1"/>
        <v>#DIV/0!</v>
      </c>
    </row>
    <row r="83" spans="1:10" x14ac:dyDescent="0.2">
      <c r="A83" s="13" t="s">
        <v>300</v>
      </c>
      <c r="B83" s="32" t="s">
        <v>327</v>
      </c>
      <c r="C83" s="16">
        <v>613996</v>
      </c>
      <c r="D83" s="156"/>
      <c r="E83" s="29"/>
      <c r="F83" s="156"/>
      <c r="G83" s="33"/>
      <c r="H83" s="33"/>
      <c r="I83" s="9"/>
      <c r="J83" s="8"/>
    </row>
    <row r="84" spans="1:10" ht="24" x14ac:dyDescent="0.2">
      <c r="A84" s="149">
        <v>16</v>
      </c>
      <c r="B84" s="31" t="s">
        <v>4</v>
      </c>
      <c r="C84" s="30">
        <v>614000</v>
      </c>
      <c r="D84" s="29">
        <f>SUM(D85:D86)</f>
        <v>0</v>
      </c>
      <c r="E84" s="29">
        <f>SUM(E85:E86)</f>
        <v>0</v>
      </c>
      <c r="F84" s="29">
        <f>SUM(F85:F86)</f>
        <v>0</v>
      </c>
      <c r="G84" s="65">
        <f>SUM(G85:G93)</f>
        <v>0</v>
      </c>
      <c r="H84" s="65">
        <f>SUM(H85:H93)</f>
        <v>0</v>
      </c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17</v>
      </c>
      <c r="B85" s="25" t="s">
        <v>30</v>
      </c>
      <c r="C85" s="16">
        <v>614100</v>
      </c>
      <c r="D85" s="29"/>
      <c r="E85" s="29"/>
      <c r="F85" s="29">
        <f t="shared" ref="F85:F93" si="8">SUM(D85:E85)</f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49">
        <v>18</v>
      </c>
      <c r="B86" s="25" t="s">
        <v>33</v>
      </c>
      <c r="C86" s="16">
        <v>614200</v>
      </c>
      <c r="D86" s="29"/>
      <c r="E86" s="29"/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51">
        <v>19</v>
      </c>
      <c r="B87" s="155" t="s">
        <v>34</v>
      </c>
      <c r="C87" s="67">
        <v>614300</v>
      </c>
      <c r="D87" s="29">
        <f>SUM(D88:D88)</f>
        <v>0</v>
      </c>
      <c r="E87" s="29">
        <f>SUM(E88:E88)</f>
        <v>0</v>
      </c>
      <c r="F87" s="29">
        <f t="shared" si="8"/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3"/>
      <c r="B88" s="25"/>
      <c r="C88" s="16"/>
      <c r="D88" s="29">
        <v>0</v>
      </c>
      <c r="E88" s="29">
        <f>SUM(D88)</f>
        <v>0</v>
      </c>
      <c r="F88" s="29">
        <f>SUM(E88)</f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20</v>
      </c>
      <c r="B89" s="148" t="s">
        <v>71</v>
      </c>
      <c r="C89" s="149">
        <v>614400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ht="24" x14ac:dyDescent="0.2">
      <c r="A90" s="151">
        <v>21</v>
      </c>
      <c r="B90" s="101" t="s">
        <v>70</v>
      </c>
      <c r="C90" s="16">
        <v>614500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22</v>
      </c>
      <c r="B91" s="32" t="s">
        <v>69</v>
      </c>
      <c r="C91" s="16">
        <v>614600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23</v>
      </c>
      <c r="B92" s="25" t="s">
        <v>68</v>
      </c>
      <c r="C92" s="16">
        <v>614700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49">
        <v>24</v>
      </c>
      <c r="B93" s="93" t="s">
        <v>67</v>
      </c>
      <c r="C93" s="94">
        <v>614800</v>
      </c>
      <c r="D93" s="29"/>
      <c r="E93" s="29"/>
      <c r="F93" s="29">
        <f t="shared" si="8"/>
        <v>0</v>
      </c>
      <c r="G93" s="33"/>
      <c r="H93" s="33"/>
      <c r="I93" s="9" t="e">
        <f t="shared" si="0"/>
        <v>#DIV/0!</v>
      </c>
      <c r="J93" s="8" t="e">
        <f t="shared" si="1"/>
        <v>#DIV/0!</v>
      </c>
    </row>
    <row r="94" spans="1:10" x14ac:dyDescent="0.2">
      <c r="A94" s="151">
        <v>25</v>
      </c>
      <c r="B94" s="93" t="s">
        <v>27</v>
      </c>
      <c r="C94" s="94">
        <v>614900</v>
      </c>
      <c r="D94" s="29"/>
      <c r="E94" s="29"/>
      <c r="F94" s="29"/>
      <c r="G94" s="33"/>
      <c r="H94" s="33"/>
      <c r="I94" s="9" t="e">
        <f t="shared" si="0"/>
        <v>#DIV/0!</v>
      </c>
      <c r="J94" s="8" t="e">
        <f t="shared" ref="J94:J123" si="9">SUM(G94/H94)</f>
        <v>#DIV/0!</v>
      </c>
    </row>
    <row r="95" spans="1:10" x14ac:dyDescent="0.2">
      <c r="A95" s="17">
        <v>26</v>
      </c>
      <c r="B95" s="95" t="s">
        <v>5</v>
      </c>
      <c r="C95" s="96">
        <v>616000</v>
      </c>
      <c r="D95" s="29">
        <f>SUM(D96:D98)</f>
        <v>0</v>
      </c>
      <c r="E95" s="29">
        <f>SUM(E96:E98)</f>
        <v>0</v>
      </c>
      <c r="F95" s="29">
        <f t="shared" ref="F95:F124" si="10">SUM(D95:E95)</f>
        <v>0</v>
      </c>
      <c r="G95" s="29">
        <f>SUM(G96:G98)</f>
        <v>0</v>
      </c>
      <c r="H95" s="29">
        <f>SUM(H96:H98)</f>
        <v>0</v>
      </c>
      <c r="I95" s="9" t="e">
        <f t="shared" si="0"/>
        <v>#DIV/0!</v>
      </c>
      <c r="J95" s="8" t="e">
        <f t="shared" si="9"/>
        <v>#DIV/0!</v>
      </c>
    </row>
    <row r="96" spans="1:10" x14ac:dyDescent="0.2">
      <c r="A96" s="13">
        <v>27</v>
      </c>
      <c r="B96" s="32" t="s">
        <v>66</v>
      </c>
      <c r="C96" s="16">
        <v>616100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7">
        <v>28</v>
      </c>
      <c r="B97" s="32" t="s">
        <v>65</v>
      </c>
      <c r="C97" s="16">
        <v>616200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29</v>
      </c>
      <c r="B98" s="32" t="s">
        <v>64</v>
      </c>
      <c r="C98" s="16">
        <v>616300</v>
      </c>
      <c r="D98" s="29"/>
      <c r="E98" s="29"/>
      <c r="F98" s="29">
        <f t="shared" si="10"/>
        <v>0</v>
      </c>
      <c r="G98" s="33"/>
      <c r="H98" s="33"/>
      <c r="I98" s="9" t="e">
        <f t="shared" si="0"/>
        <v>#DIV/0!</v>
      </c>
      <c r="J98" s="8" t="e">
        <f t="shared" si="9"/>
        <v>#DIV/0!</v>
      </c>
    </row>
    <row r="99" spans="1:10" x14ac:dyDescent="0.2">
      <c r="A99" s="13">
        <v>30</v>
      </c>
      <c r="B99" s="12" t="s">
        <v>6</v>
      </c>
      <c r="C99" s="22"/>
      <c r="D99" s="36">
        <f>SUM(D100+D108)</f>
        <v>0</v>
      </c>
      <c r="E99" s="36">
        <f>SUM(E100+E108)</f>
        <v>0</v>
      </c>
      <c r="F99" s="36">
        <f t="shared" si="10"/>
        <v>0</v>
      </c>
      <c r="G99" s="36">
        <f>SUM(G100+G108)</f>
        <v>0</v>
      </c>
      <c r="H99" s="36">
        <f>SUM(H100+H108)</f>
        <v>0</v>
      </c>
      <c r="I99" s="20" t="e">
        <f t="shared" si="0"/>
        <v>#DIV/0!</v>
      </c>
      <c r="J99" s="19" t="e">
        <f t="shared" si="9"/>
        <v>#DIV/0!</v>
      </c>
    </row>
    <row r="100" spans="1:10" ht="24" x14ac:dyDescent="0.2">
      <c r="A100" s="17">
        <v>31</v>
      </c>
      <c r="B100" s="31" t="s">
        <v>7</v>
      </c>
      <c r="C100" s="30">
        <v>821000</v>
      </c>
      <c r="D100" s="29">
        <f>SUM(D101:D107)</f>
        <v>0</v>
      </c>
      <c r="E100" s="29">
        <f>SUM(E101:E107)</f>
        <v>0</v>
      </c>
      <c r="F100" s="29">
        <f t="shared" si="10"/>
        <v>0</v>
      </c>
      <c r="G100" s="29">
        <f>SUM(G101:G107)</f>
        <v>0</v>
      </c>
      <c r="H100" s="29">
        <f>SUM(H101:H107)</f>
        <v>0</v>
      </c>
      <c r="I100" s="9" t="e">
        <f t="shared" si="0"/>
        <v>#DIV/0!</v>
      </c>
      <c r="J100" s="8" t="e">
        <f t="shared" si="9"/>
        <v>#DIV/0!</v>
      </c>
    </row>
    <row r="101" spans="1:10" ht="24" x14ac:dyDescent="0.2">
      <c r="A101" s="13">
        <v>32</v>
      </c>
      <c r="B101" s="34" t="s">
        <v>63</v>
      </c>
      <c r="C101" s="16">
        <v>821100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7">
        <v>33</v>
      </c>
      <c r="B102" s="32" t="s">
        <v>62</v>
      </c>
      <c r="C102" s="16">
        <v>821200</v>
      </c>
      <c r="D102" s="29"/>
      <c r="E102" s="29"/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51">
        <v>34</v>
      </c>
      <c r="B103" s="148" t="s">
        <v>61</v>
      </c>
      <c r="C103" s="149">
        <v>821300</v>
      </c>
      <c r="D103" s="29">
        <f>SUM(D104:D104)</f>
        <v>0</v>
      </c>
      <c r="E103" s="29">
        <f>SUM(E104:E104)</f>
        <v>0</v>
      </c>
      <c r="F103" s="29">
        <f t="shared" si="10"/>
        <v>0</v>
      </c>
      <c r="G103" s="33"/>
      <c r="H103" s="33"/>
      <c r="I103" s="9" t="e">
        <f t="shared" si="0"/>
        <v>#DIV/0!</v>
      </c>
      <c r="J103" s="8" t="e">
        <f t="shared" si="9"/>
        <v>#DIV/0!</v>
      </c>
    </row>
    <row r="104" spans="1:10" x14ac:dyDescent="0.2">
      <c r="A104" s="13" t="s">
        <v>264</v>
      </c>
      <c r="B104" s="32" t="s">
        <v>287</v>
      </c>
      <c r="C104" s="16">
        <v>821312</v>
      </c>
      <c r="D104" s="29"/>
      <c r="E104" s="29"/>
      <c r="F104" s="156">
        <f t="shared" si="10"/>
        <v>0</v>
      </c>
      <c r="G104" s="33"/>
      <c r="H104" s="33"/>
      <c r="I104" s="9"/>
      <c r="J104" s="8"/>
    </row>
    <row r="105" spans="1:10" x14ac:dyDescent="0.2">
      <c r="A105" s="17">
        <v>35</v>
      </c>
      <c r="B105" s="32" t="s">
        <v>60</v>
      </c>
      <c r="C105" s="16">
        <v>821400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3">
        <v>36</v>
      </c>
      <c r="B106" s="32" t="s">
        <v>59</v>
      </c>
      <c r="C106" s="16">
        <v>821500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7">
        <v>37</v>
      </c>
      <c r="B107" s="32" t="s">
        <v>58</v>
      </c>
      <c r="C107" s="16">
        <v>821600</v>
      </c>
      <c r="D107" s="29"/>
      <c r="E107" s="29"/>
      <c r="F107" s="29">
        <f t="shared" si="10"/>
        <v>0</v>
      </c>
      <c r="G107" s="33"/>
      <c r="H107" s="33"/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3">
        <v>38</v>
      </c>
      <c r="B108" s="31" t="s">
        <v>8</v>
      </c>
      <c r="C108" s="30">
        <v>615000</v>
      </c>
      <c r="D108" s="29">
        <f>SUM(D109:D111)</f>
        <v>0</v>
      </c>
      <c r="E108" s="29">
        <f>SUM(E109:E111)</f>
        <v>0</v>
      </c>
      <c r="F108" s="29">
        <f t="shared" si="10"/>
        <v>0</v>
      </c>
      <c r="G108" s="29">
        <f>SUM(G109:G111)</f>
        <v>0</v>
      </c>
      <c r="H108" s="29">
        <f>SUM(H109:H111)</f>
        <v>0</v>
      </c>
      <c r="I108" s="9" t="e">
        <f t="shared" si="0"/>
        <v>#DIV/0!</v>
      </c>
      <c r="J108" s="8" t="e">
        <f t="shared" si="9"/>
        <v>#DIV/0!</v>
      </c>
    </row>
    <row r="109" spans="1:10" x14ac:dyDescent="0.2">
      <c r="A109" s="17">
        <v>39</v>
      </c>
      <c r="B109" s="25" t="s">
        <v>57</v>
      </c>
      <c r="C109" s="28">
        <v>615100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ht="24" x14ac:dyDescent="0.2">
      <c r="A110" s="13">
        <v>40</v>
      </c>
      <c r="B110" s="23" t="s">
        <v>35</v>
      </c>
      <c r="C110" s="16">
        <v>615200</v>
      </c>
      <c r="D110" s="29"/>
      <c r="E110" s="29"/>
      <c r="F110" s="29">
        <f t="shared" si="10"/>
        <v>0</v>
      </c>
      <c r="G110" s="33"/>
      <c r="H110" s="33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7">
        <v>41</v>
      </c>
      <c r="B111" s="25" t="s">
        <v>56</v>
      </c>
      <c r="C111" s="16">
        <v>615300</v>
      </c>
      <c r="D111" s="15"/>
      <c r="E111" s="15"/>
      <c r="F111" s="15">
        <f t="shared" si="10"/>
        <v>0</v>
      </c>
      <c r="G111" s="15"/>
      <c r="H111" s="15"/>
      <c r="I111" s="9" t="e">
        <f t="shared" si="0"/>
        <v>#DIV/0!</v>
      </c>
      <c r="J111" s="8" t="e">
        <f t="shared" si="9"/>
        <v>#DIV/0!</v>
      </c>
    </row>
    <row r="112" spans="1:10" x14ac:dyDescent="0.2">
      <c r="A112" s="13">
        <v>42</v>
      </c>
      <c r="B112" s="24" t="s">
        <v>9</v>
      </c>
      <c r="C112" s="22">
        <v>822000</v>
      </c>
      <c r="D112" s="21">
        <f>SUM(D113:D119)</f>
        <v>0</v>
      </c>
      <c r="E112" s="21">
        <f>SUM(E113:E119)</f>
        <v>0</v>
      </c>
      <c r="F112" s="21">
        <f t="shared" si="10"/>
        <v>0</v>
      </c>
      <c r="G112" s="21">
        <f>SUM(G113:G119)</f>
        <v>0</v>
      </c>
      <c r="H112" s="21">
        <f>SUM(H113:H119)</f>
        <v>0</v>
      </c>
      <c r="I112" s="20" t="e">
        <f t="shared" si="0"/>
        <v>#DIV/0!</v>
      </c>
      <c r="J112" s="19" t="e">
        <f t="shared" si="9"/>
        <v>#DIV/0!</v>
      </c>
    </row>
    <row r="113" spans="1:10" x14ac:dyDescent="0.2">
      <c r="A113" s="17">
        <v>43</v>
      </c>
      <c r="B113" s="97" t="s">
        <v>55</v>
      </c>
      <c r="C113" s="94">
        <v>822100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ht="24" x14ac:dyDescent="0.2">
      <c r="A114" s="13">
        <v>44</v>
      </c>
      <c r="B114" s="97" t="s">
        <v>54</v>
      </c>
      <c r="C114" s="94">
        <v>822200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7">
        <v>45</v>
      </c>
      <c r="B115" s="97" t="s">
        <v>53</v>
      </c>
      <c r="C115" s="94">
        <v>822300</v>
      </c>
      <c r="D115" s="15"/>
      <c r="E115" s="15"/>
      <c r="F115" s="15">
        <f t="shared" si="10"/>
        <v>0</v>
      </c>
      <c r="G115" s="15"/>
      <c r="H115" s="15"/>
      <c r="I115" s="9" t="e">
        <f t="shared" si="0"/>
        <v>#DIV/0!</v>
      </c>
      <c r="J115" s="8" t="e">
        <f t="shared" si="9"/>
        <v>#DIV/0!</v>
      </c>
    </row>
    <row r="116" spans="1:10" x14ac:dyDescent="0.2">
      <c r="A116" s="13">
        <v>46</v>
      </c>
      <c r="B116" s="98" t="s">
        <v>52</v>
      </c>
      <c r="C116" s="94">
        <v>822400</v>
      </c>
      <c r="D116" s="15"/>
      <c r="E116" s="15"/>
      <c r="F116" s="15">
        <f t="shared" si="10"/>
        <v>0</v>
      </c>
      <c r="G116" s="15"/>
      <c r="H116" s="15"/>
      <c r="I116" s="9" t="e">
        <f t="shared" ref="I116:I124" si="11">SUM(G116/F116)</f>
        <v>#DIV/0!</v>
      </c>
      <c r="J116" s="8" t="e">
        <f t="shared" si="9"/>
        <v>#DIV/0!</v>
      </c>
    </row>
    <row r="117" spans="1:10" ht="36" x14ac:dyDescent="0.2">
      <c r="A117" s="17">
        <v>47</v>
      </c>
      <c r="B117" s="98" t="s">
        <v>31</v>
      </c>
      <c r="C117" s="94">
        <v>822500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3">
        <v>48</v>
      </c>
      <c r="B118" s="97" t="s">
        <v>51</v>
      </c>
      <c r="C118" s="94">
        <v>822600</v>
      </c>
      <c r="D118" s="15"/>
      <c r="E118" s="15"/>
      <c r="F118" s="15">
        <f t="shared" si="10"/>
        <v>0</v>
      </c>
      <c r="G118" s="15"/>
      <c r="H118" s="15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7">
        <v>49</v>
      </c>
      <c r="B119" s="97" t="s">
        <v>50</v>
      </c>
      <c r="C119" s="94">
        <v>822700</v>
      </c>
      <c r="D119" s="15"/>
      <c r="E119" s="15"/>
      <c r="F119" s="15">
        <f t="shared" si="10"/>
        <v>0</v>
      </c>
      <c r="G119" s="15"/>
      <c r="H119" s="15"/>
      <c r="I119" s="9" t="e">
        <f t="shared" si="11"/>
        <v>#DIV/0!</v>
      </c>
      <c r="J119" s="8" t="e">
        <f t="shared" si="9"/>
        <v>#DIV/0!</v>
      </c>
    </row>
    <row r="120" spans="1:10" x14ac:dyDescent="0.2">
      <c r="A120" s="13">
        <v>50</v>
      </c>
      <c r="B120" s="12" t="s">
        <v>10</v>
      </c>
      <c r="C120" s="22">
        <v>823000</v>
      </c>
      <c r="D120" s="21">
        <f>SUM(D121:D123)</f>
        <v>0</v>
      </c>
      <c r="E120" s="21">
        <f>SUM(E121:E123)</f>
        <v>0</v>
      </c>
      <c r="F120" s="21">
        <f t="shared" si="10"/>
        <v>0</v>
      </c>
      <c r="G120" s="21">
        <f>SUM(G121:G123)</f>
        <v>0</v>
      </c>
      <c r="H120" s="21">
        <f>SUM(H121:H123)</f>
        <v>0</v>
      </c>
      <c r="I120" s="20" t="e">
        <f t="shared" si="11"/>
        <v>#DIV/0!</v>
      </c>
      <c r="J120" s="19" t="e">
        <f t="shared" si="9"/>
        <v>#DIV/0!</v>
      </c>
    </row>
    <row r="121" spans="1:10" x14ac:dyDescent="0.2">
      <c r="A121" s="17">
        <v>51</v>
      </c>
      <c r="B121" s="18" t="s">
        <v>49</v>
      </c>
      <c r="C121" s="16">
        <v>823100</v>
      </c>
      <c r="D121" s="15"/>
      <c r="E121" s="15"/>
      <c r="F121" s="15">
        <f t="shared" si="10"/>
        <v>0</v>
      </c>
      <c r="G121" s="15"/>
      <c r="H121" s="15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3">
        <v>52</v>
      </c>
      <c r="B122" s="18" t="s">
        <v>48</v>
      </c>
      <c r="C122" s="16">
        <v>823200</v>
      </c>
      <c r="D122" s="15"/>
      <c r="E122" s="15"/>
      <c r="F122" s="15">
        <f t="shared" si="10"/>
        <v>0</v>
      </c>
      <c r="G122" s="15"/>
      <c r="H122" s="15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53</v>
      </c>
      <c r="B123" s="97" t="s">
        <v>47</v>
      </c>
      <c r="C123" s="94">
        <v>823300</v>
      </c>
      <c r="D123" s="15"/>
      <c r="E123" s="15"/>
      <c r="F123" s="15">
        <f t="shared" si="10"/>
        <v>0</v>
      </c>
      <c r="G123" s="15"/>
      <c r="H123" s="15"/>
      <c r="I123" s="9" t="e">
        <f t="shared" si="11"/>
        <v>#DIV/0!</v>
      </c>
      <c r="J123" s="8" t="e">
        <f t="shared" si="9"/>
        <v>#DIV/0!</v>
      </c>
    </row>
    <row r="124" spans="1:10" x14ac:dyDescent="0.2">
      <c r="A124" s="17">
        <v>54</v>
      </c>
      <c r="B124" s="12" t="s">
        <v>45</v>
      </c>
      <c r="C124" s="11"/>
      <c r="D124" s="10"/>
      <c r="E124" s="10"/>
      <c r="F124" s="10">
        <f t="shared" si="10"/>
        <v>0</v>
      </c>
      <c r="G124" s="10"/>
      <c r="H124" s="10"/>
      <c r="I124" s="20" t="e">
        <f t="shared" si="11"/>
        <v>#DIV/0!</v>
      </c>
      <c r="J124" s="19" t="e">
        <f>SUM(G124/H124)</f>
        <v>#DIV/0!</v>
      </c>
    </row>
    <row r="125" spans="1:10" x14ac:dyDescent="0.2">
      <c r="A125" s="13">
        <v>55</v>
      </c>
      <c r="B125" s="41" t="s">
        <v>11</v>
      </c>
      <c r="C125" s="40"/>
      <c r="D125" s="36">
        <f>SUM(D17+D124)</f>
        <v>25000</v>
      </c>
      <c r="E125" s="36">
        <f>SUM(E17+E124)</f>
        <v>0</v>
      </c>
      <c r="F125" s="36">
        <f>SUM(F17+F124)</f>
        <v>25000</v>
      </c>
      <c r="G125" s="36">
        <f>SUM(G17+G124)</f>
        <v>0</v>
      </c>
      <c r="H125" s="36">
        <f>SUM(H17+H124)</f>
        <v>0</v>
      </c>
      <c r="I125" s="20">
        <f>SUM(G125/F125)</f>
        <v>0</v>
      </c>
      <c r="J125" s="19" t="e">
        <f>SUM(G125/H125)</f>
        <v>#DIV/0!</v>
      </c>
    </row>
    <row r="127" spans="1:10" x14ac:dyDescent="0.2">
      <c r="H127" s="2" t="s">
        <v>41</v>
      </c>
    </row>
    <row r="128" spans="1:10" x14ac:dyDescent="0.2">
      <c r="H128" s="1" t="s">
        <v>22</v>
      </c>
    </row>
  </sheetData>
  <mergeCells count="3">
    <mergeCell ref="A12:J12"/>
    <mergeCell ref="B3:C3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D74" sqref="D74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90" t="s">
        <v>39</v>
      </c>
      <c r="B1" s="87"/>
      <c r="C1" s="68"/>
      <c r="D1" s="69"/>
      <c r="E1" s="69"/>
      <c r="F1" s="70"/>
      <c r="G1" s="85" t="s">
        <v>79</v>
      </c>
      <c r="H1" s="69"/>
      <c r="I1" s="69"/>
      <c r="J1" s="69"/>
    </row>
    <row r="2" spans="1:11" ht="30" customHeight="1" x14ac:dyDescent="0.25">
      <c r="A2" s="88" t="s">
        <v>15</v>
      </c>
      <c r="B2" s="102" t="s">
        <v>83</v>
      </c>
      <c r="C2" s="68"/>
      <c r="D2" s="69"/>
      <c r="E2" s="69"/>
      <c r="F2" s="81"/>
      <c r="G2" s="81" t="s">
        <v>25</v>
      </c>
      <c r="H2" s="109" t="s">
        <v>89</v>
      </c>
      <c r="I2" s="69"/>
      <c r="J2" s="69"/>
    </row>
    <row r="3" spans="1:11" ht="15" customHeight="1" x14ac:dyDescent="0.25">
      <c r="A3" s="88"/>
      <c r="B3" s="103" t="s">
        <v>490</v>
      </c>
      <c r="C3" s="68"/>
      <c r="D3" s="70"/>
      <c r="E3" s="70"/>
      <c r="F3" s="82"/>
      <c r="G3" s="82"/>
      <c r="H3" s="110"/>
      <c r="I3" s="71"/>
      <c r="J3" s="72"/>
    </row>
    <row r="4" spans="1:11" ht="15" customHeight="1" x14ac:dyDescent="0.25">
      <c r="A4" s="89" t="s">
        <v>21</v>
      </c>
      <c r="B4" s="102" t="s">
        <v>84</v>
      </c>
      <c r="C4" s="68"/>
      <c r="D4" s="70"/>
      <c r="E4" s="70"/>
      <c r="F4" s="81"/>
      <c r="G4" s="81" t="s">
        <v>17</v>
      </c>
      <c r="H4" s="109">
        <v>10</v>
      </c>
      <c r="I4" s="71"/>
      <c r="J4" s="72"/>
    </row>
    <row r="5" spans="1:11" ht="15" customHeight="1" x14ac:dyDescent="0.2">
      <c r="A5" s="74"/>
      <c r="B5" s="104"/>
      <c r="C5" s="53"/>
      <c r="D5" s="75"/>
      <c r="E5" s="75"/>
      <c r="F5" s="81"/>
      <c r="G5" s="81"/>
      <c r="H5" s="111"/>
      <c r="I5" s="71"/>
      <c r="J5" s="72"/>
    </row>
    <row r="6" spans="1:11" ht="15" customHeight="1" x14ac:dyDescent="0.2">
      <c r="A6" s="84" t="s">
        <v>16</v>
      </c>
      <c r="B6" s="105" t="s">
        <v>85</v>
      </c>
      <c r="C6" s="53"/>
      <c r="D6" s="76"/>
      <c r="E6" s="76"/>
      <c r="F6" s="81"/>
      <c r="G6" s="81" t="s">
        <v>24</v>
      </c>
      <c r="H6" s="109" t="s">
        <v>92</v>
      </c>
      <c r="I6" s="71"/>
      <c r="J6" s="72"/>
    </row>
    <row r="7" spans="1:11" ht="15" customHeight="1" x14ac:dyDescent="0.2">
      <c r="A7" s="84"/>
      <c r="B7" s="86"/>
      <c r="C7" s="53"/>
      <c r="D7" s="76"/>
      <c r="E7" s="76"/>
      <c r="F7" s="81"/>
      <c r="G7" s="81"/>
      <c r="H7" s="84"/>
      <c r="I7" s="77"/>
      <c r="J7" s="77"/>
    </row>
    <row r="8" spans="1:11" ht="15" customHeight="1" x14ac:dyDescent="0.2">
      <c r="A8" s="81" t="s">
        <v>23</v>
      </c>
      <c r="B8" s="106">
        <v>75111</v>
      </c>
      <c r="C8" s="53"/>
      <c r="D8" s="76"/>
      <c r="E8" s="76"/>
      <c r="F8" s="83"/>
      <c r="G8" s="100" t="s">
        <v>19</v>
      </c>
      <c r="H8" s="84" t="s">
        <v>86</v>
      </c>
      <c r="I8" s="77"/>
      <c r="J8" s="77"/>
    </row>
    <row r="9" spans="1:11" ht="15" customHeight="1" x14ac:dyDescent="0.2">
      <c r="A9" s="84"/>
      <c r="B9" s="86"/>
      <c r="C9" s="53"/>
      <c r="D9" s="76"/>
      <c r="E9" s="76"/>
      <c r="F9" s="81"/>
      <c r="G9" s="100" t="s">
        <v>38</v>
      </c>
      <c r="H9" s="84" t="s">
        <v>18</v>
      </c>
      <c r="I9" s="77"/>
      <c r="J9" s="77"/>
    </row>
    <row r="10" spans="1:11" ht="15" customHeight="1" x14ac:dyDescent="0.2">
      <c r="A10" s="81"/>
      <c r="B10" s="51"/>
      <c r="C10" s="73"/>
      <c r="D10" s="79"/>
      <c r="E10" s="79"/>
      <c r="F10" s="83"/>
      <c r="G10" s="100" t="s">
        <v>20</v>
      </c>
      <c r="H10" s="84" t="s">
        <v>18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54000</v>
      </c>
      <c r="E17" s="36">
        <f>SUM(E18+E93+E110)</f>
        <v>0</v>
      </c>
      <c r="F17" s="36">
        <f>SUM(D17:E17)</f>
        <v>54000</v>
      </c>
      <c r="G17" s="57">
        <f>SUM(G18+G93+G110)</f>
        <v>0</v>
      </c>
      <c r="H17" s="57">
        <f>SUM(H18+H93+H110)</f>
        <v>0</v>
      </c>
      <c r="I17" s="20">
        <f t="shared" ref="I17:I114" si="0">SUM(G17/F17)</f>
        <v>0</v>
      </c>
      <c r="J17" s="19" t="e">
        <f t="shared" ref="J17:J92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54000</v>
      </c>
      <c r="E18" s="36">
        <f>SUM(E19+E24+E83+E89)</f>
        <v>0</v>
      </c>
      <c r="F18" s="36">
        <f>SUM(D18:E18)</f>
        <v>54000</v>
      </c>
      <c r="G18" s="57">
        <f>SUM(G19+G24+G83+G89)</f>
        <v>0</v>
      </c>
      <c r="H18" s="57">
        <f>SUM(H19+H24+H83+H89)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26" si="2">SUM(D21:E21)</f>
        <v>0</v>
      </c>
      <c r="G21" s="156"/>
      <c r="H21" s="156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33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15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54000</v>
      </c>
      <c r="E24" s="66">
        <f>SUM(E25+E35+E41+E46+E51+E54+E57+E61+E65)</f>
        <v>0</v>
      </c>
      <c r="F24" s="66">
        <f t="shared" si="2"/>
        <v>54000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4000</v>
      </c>
      <c r="E25" s="33">
        <f>SUM(E26:E34)</f>
        <v>0</v>
      </c>
      <c r="F25" s="33">
        <f t="shared" si="2"/>
        <v>4000</v>
      </c>
      <c r="G25" s="33">
        <f>SUM(G26:G34)</f>
        <v>0</v>
      </c>
      <c r="H25" s="33">
        <f>SUM(H26:H34)</f>
        <v>0</v>
      </c>
      <c r="I25" s="9">
        <f t="shared" si="0"/>
        <v>0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15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34" si="3">SUM(D27:E27)</f>
        <v>0</v>
      </c>
      <c r="G27" s="15"/>
      <c r="H27" s="15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3"/>
        <v>0</v>
      </c>
      <c r="G28" s="15"/>
      <c r="H28" s="15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33"/>
      <c r="F29" s="153">
        <f t="shared" si="3"/>
        <v>0</v>
      </c>
      <c r="G29" s="15"/>
      <c r="H29" s="15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153"/>
      <c r="E30" s="33"/>
      <c r="F30" s="153">
        <f t="shared" si="3"/>
        <v>0</v>
      </c>
      <c r="G30" s="15"/>
      <c r="H30" s="15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153">
        <v>1200</v>
      </c>
      <c r="E31" s="33"/>
      <c r="F31" s="153">
        <f t="shared" si="3"/>
        <v>1200</v>
      </c>
      <c r="G31" s="15"/>
      <c r="H31" s="15"/>
      <c r="I31" s="9">
        <f t="shared" si="0"/>
        <v>0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153">
        <v>500</v>
      </c>
      <c r="E32" s="33"/>
      <c r="F32" s="153">
        <f t="shared" si="3"/>
        <v>500</v>
      </c>
      <c r="G32" s="15"/>
      <c r="H32" s="15"/>
      <c r="I32" s="9">
        <f t="shared" si="0"/>
        <v>0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153">
        <v>2300</v>
      </c>
      <c r="E33" s="33"/>
      <c r="F33" s="153">
        <f t="shared" si="3"/>
        <v>2300</v>
      </c>
      <c r="G33" s="15"/>
      <c r="H33" s="15"/>
      <c r="I33" s="9">
        <f t="shared" si="0"/>
        <v>0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153"/>
      <c r="E34" s="33"/>
      <c r="F34" s="153">
        <f t="shared" si="3"/>
        <v>0</v>
      </c>
      <c r="G34" s="15"/>
      <c r="H34" s="15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ref="F35:F42" si="4">SUM(D35:E35)</f>
        <v>0</v>
      </c>
      <c r="G35" s="65">
        <f>SUM(G36:G41)</f>
        <v>0</v>
      </c>
      <c r="H35" s="65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66" si="6">SUM(D57:E57)</f>
        <v>0</v>
      </c>
      <c r="G57" s="33">
        <f>SUM(G58:G60)</f>
        <v>0</v>
      </c>
      <c r="H57" s="33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300</v>
      </c>
      <c r="E61" s="29"/>
      <c r="F61" s="29">
        <f t="shared" si="6"/>
        <v>300</v>
      </c>
      <c r="G61" s="65">
        <f>SUM(G62:G64)</f>
        <v>0</v>
      </c>
      <c r="H61" s="65">
        <f>SUM(H62:H64)</f>
        <v>0</v>
      </c>
      <c r="I61" s="9">
        <f t="shared" si="0"/>
        <v>0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156">
        <v>300</v>
      </c>
      <c r="E63" s="29"/>
      <c r="F63" s="156">
        <f t="shared" si="6"/>
        <v>300</v>
      </c>
      <c r="G63" s="33"/>
      <c r="H63" s="33"/>
      <c r="I63" s="9">
        <f t="shared" si="0"/>
        <v>0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49700</v>
      </c>
      <c r="E65" s="29">
        <f>SUM(E66:E81)</f>
        <v>0</v>
      </c>
      <c r="F65" s="29">
        <f t="shared" si="6"/>
        <v>49700</v>
      </c>
      <c r="G65" s="33">
        <f>SUM(G66:G81)</f>
        <v>0</v>
      </c>
      <c r="H65" s="33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ref="F67:F81" si="7">SUM(D67:E67)</f>
        <v>0</v>
      </c>
      <c r="G67" s="153"/>
      <c r="H67" s="153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156">
        <v>500</v>
      </c>
      <c r="E68" s="29"/>
      <c r="F68" s="156">
        <f t="shared" si="7"/>
        <v>500</v>
      </c>
      <c r="G68" s="153"/>
      <c r="H68" s="153"/>
      <c r="I68" s="9">
        <f t="shared" si="0"/>
        <v>0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156"/>
      <c r="E69" s="29"/>
      <c r="F69" s="156">
        <f t="shared" si="7"/>
        <v>0</v>
      </c>
      <c r="G69" s="153"/>
      <c r="H69" s="153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156"/>
      <c r="E70" s="29"/>
      <c r="F70" s="156">
        <f t="shared" si="7"/>
        <v>0</v>
      </c>
      <c r="G70" s="153"/>
      <c r="H70" s="153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336</v>
      </c>
      <c r="C71" s="16">
        <v>613936</v>
      </c>
      <c r="D71" s="156">
        <v>2200</v>
      </c>
      <c r="E71" s="29"/>
      <c r="F71" s="156">
        <f t="shared" si="7"/>
        <v>2200</v>
      </c>
      <c r="G71" s="153"/>
      <c r="H71" s="153"/>
      <c r="I71" s="9">
        <f t="shared" si="0"/>
        <v>0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156">
        <v>16000</v>
      </c>
      <c r="E72" s="156"/>
      <c r="F72" s="156">
        <f t="shared" si="7"/>
        <v>16000</v>
      </c>
      <c r="G72" s="153"/>
      <c r="H72" s="153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156">
        <v>22000</v>
      </c>
      <c r="E73" s="156"/>
      <c r="F73" s="156">
        <f t="shared" si="7"/>
        <v>22000</v>
      </c>
      <c r="G73" s="153"/>
      <c r="H73" s="153"/>
      <c r="I73" s="9">
        <f t="shared" si="0"/>
        <v>0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156">
        <v>4000</v>
      </c>
      <c r="E74" s="156"/>
      <c r="F74" s="156">
        <f t="shared" si="7"/>
        <v>4000</v>
      </c>
      <c r="G74" s="153"/>
      <c r="H74" s="153"/>
      <c r="I74" s="9">
        <f t="shared" si="0"/>
        <v>0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156">
        <v>500</v>
      </c>
      <c r="E75" s="156"/>
      <c r="F75" s="156">
        <f t="shared" si="7"/>
        <v>500</v>
      </c>
      <c r="G75" s="153"/>
      <c r="H75" s="153"/>
      <c r="I75" s="9">
        <f t="shared" si="0"/>
        <v>0</v>
      </c>
      <c r="J75" s="8" t="e">
        <f t="shared" si="1"/>
        <v>#DIV/0!</v>
      </c>
    </row>
    <row r="76" spans="1:10" ht="12.75" customHeight="1" x14ac:dyDescent="0.2">
      <c r="A76" s="13" t="s">
        <v>253</v>
      </c>
      <c r="B76" s="32" t="s">
        <v>173</v>
      </c>
      <c r="C76" s="16">
        <v>613958</v>
      </c>
      <c r="D76" s="156">
        <v>4500</v>
      </c>
      <c r="E76" s="156"/>
      <c r="F76" s="156">
        <f t="shared" si="7"/>
        <v>4500</v>
      </c>
      <c r="G76" s="153"/>
      <c r="H76" s="153"/>
      <c r="I76" s="9">
        <f t="shared" si="0"/>
        <v>0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156"/>
      <c r="F77" s="156">
        <f t="shared" si="7"/>
        <v>0</v>
      </c>
      <c r="G77" s="153"/>
      <c r="H77" s="153"/>
      <c r="I77" s="9" t="e">
        <f t="shared" si="0"/>
        <v>#DIV/0!</v>
      </c>
      <c r="J77" s="8" t="e">
        <f t="shared" si="1"/>
        <v>#DIV/0!</v>
      </c>
    </row>
    <row r="78" spans="1:10" x14ac:dyDescent="0.2">
      <c r="A78" s="13" t="s">
        <v>255</v>
      </c>
      <c r="B78" s="32" t="s">
        <v>407</v>
      </c>
      <c r="C78" s="16">
        <v>613981</v>
      </c>
      <c r="D78" s="29"/>
      <c r="E78" s="156"/>
      <c r="F78" s="156">
        <f t="shared" si="7"/>
        <v>0</v>
      </c>
      <c r="G78" s="33"/>
      <c r="H78" s="33"/>
      <c r="I78" s="9" t="e">
        <f t="shared" si="0"/>
        <v>#DIV/0!</v>
      </c>
      <c r="J78" s="8" t="e">
        <f t="shared" si="1"/>
        <v>#DIV/0!</v>
      </c>
    </row>
    <row r="79" spans="1:10" ht="36" x14ac:dyDescent="0.2">
      <c r="A79" s="13" t="s">
        <v>256</v>
      </c>
      <c r="B79" s="32" t="s">
        <v>175</v>
      </c>
      <c r="C79" s="16">
        <v>613984</v>
      </c>
      <c r="D79" s="156"/>
      <c r="E79" s="156"/>
      <c r="F79" s="156">
        <f t="shared" si="7"/>
        <v>0</v>
      </c>
      <c r="G79" s="33"/>
      <c r="H79" s="33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156"/>
      <c r="E80" s="156"/>
      <c r="F80" s="156">
        <f t="shared" si="7"/>
        <v>0</v>
      </c>
      <c r="G80" s="33"/>
      <c r="H80" s="33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29"/>
      <c r="F81" s="156">
        <f t="shared" si="7"/>
        <v>0</v>
      </c>
      <c r="G81" s="153"/>
      <c r="H81" s="153"/>
      <c r="I81" s="9" t="e">
        <f t="shared" si="0"/>
        <v>#DIV/0!</v>
      </c>
      <c r="J81" s="8" t="e">
        <f t="shared" si="1"/>
        <v>#DIV/0!</v>
      </c>
    </row>
    <row r="82" spans="1:10" x14ac:dyDescent="0.2">
      <c r="A82" s="13" t="s">
        <v>280</v>
      </c>
      <c r="B82" s="32" t="s">
        <v>178</v>
      </c>
      <c r="C82" s="16">
        <v>613995</v>
      </c>
      <c r="D82" s="29"/>
      <c r="E82" s="29"/>
      <c r="F82" s="156"/>
      <c r="G82" s="153"/>
      <c r="H82" s="153"/>
      <c r="I82" s="9"/>
      <c r="J82" s="8"/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65">
        <f>SUM(H84:H92)</f>
        <v>0</v>
      </c>
      <c r="I83" s="9" t="e">
        <f t="shared" si="0"/>
        <v>#DIV/0!</v>
      </c>
      <c r="J83" s="8" t="e">
        <f t="shared" si="1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 t="shared" ref="F84:F92" si="8">SUM(D84:E84)</f>
        <v>0</v>
      </c>
      <c r="G84" s="33"/>
      <c r="H84" s="33"/>
      <c r="I84" s="9" t="e">
        <f t="shared" si="0"/>
        <v>#DIV/0!</v>
      </c>
      <c r="J84" s="8" t="e">
        <f t="shared" si="1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 t="shared" si="8"/>
        <v>0</v>
      </c>
      <c r="G85" s="33"/>
      <c r="H85" s="33"/>
      <c r="I85" s="9" t="e">
        <f t="shared" si="0"/>
        <v>#DIV/0!</v>
      </c>
      <c r="J85" s="8" t="e">
        <f t="shared" si="1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 t="shared" si="8"/>
        <v>0</v>
      </c>
      <c r="G86" s="33"/>
      <c r="H86" s="33"/>
      <c r="I86" s="9" t="e">
        <f t="shared" si="0"/>
        <v>#DIV/0!</v>
      </c>
      <c r="J86" s="8" t="e">
        <f t="shared" si="1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3"/>
      <c r="I87" s="9" t="e">
        <f t="shared" si="0"/>
        <v>#DIV/0!</v>
      </c>
      <c r="J87" s="8" t="e">
        <f t="shared" si="1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 t="shared" si="8"/>
        <v>0</v>
      </c>
      <c r="G88" s="33"/>
      <c r="H88" s="33"/>
      <c r="I88" s="9" t="e">
        <f t="shared" si="0"/>
        <v>#DIV/0!</v>
      </c>
      <c r="J88" s="8" t="e">
        <f t="shared" si="1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 t="shared" si="8"/>
        <v>0</v>
      </c>
      <c r="G89" s="33"/>
      <c r="H89" s="33"/>
      <c r="I89" s="9" t="e">
        <f t="shared" si="0"/>
        <v>#DIV/0!</v>
      </c>
      <c r="J89" s="8" t="e">
        <f t="shared" si="1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 t="shared" si="8"/>
        <v>0</v>
      </c>
      <c r="G90" s="33"/>
      <c r="H90" s="33"/>
      <c r="I90" s="9" t="e">
        <f t="shared" si="0"/>
        <v>#DIV/0!</v>
      </c>
      <c r="J90" s="8" t="e">
        <f t="shared" si="1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 t="shared" si="8"/>
        <v>0</v>
      </c>
      <c r="G91" s="33"/>
      <c r="H91" s="33"/>
      <c r="I91" s="9" t="e">
        <f t="shared" si="0"/>
        <v>#DIV/0!</v>
      </c>
      <c r="J91" s="8" t="e">
        <f t="shared" si="1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 t="shared" si="8"/>
        <v>0</v>
      </c>
      <c r="G92" s="33"/>
      <c r="H92" s="33"/>
      <c r="I92" s="9" t="e">
        <f t="shared" si="0"/>
        <v>#DIV/0!</v>
      </c>
      <c r="J92" s="8" t="e">
        <f t="shared" si="1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33"/>
      <c r="I93" s="9" t="e">
        <f t="shared" si="0"/>
        <v>#DIV/0!</v>
      </c>
      <c r="J93" s="8" t="e">
        <f t="shared" ref="J93:J122" si="9">SUM(G93/H93)</f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10">SUM(D94:E94)</f>
        <v>0</v>
      </c>
      <c r="G94" s="29">
        <f>SUM(G95:G97)</f>
        <v>0</v>
      </c>
      <c r="H94" s="29">
        <f>SUM(H95:H97)</f>
        <v>0</v>
      </c>
      <c r="I94" s="9" t="e">
        <f t="shared" si="0"/>
        <v>#DIV/0!</v>
      </c>
      <c r="J94" s="8" t="e">
        <f t="shared" si="9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10"/>
        <v>0</v>
      </c>
      <c r="G95" s="33"/>
      <c r="H95" s="33"/>
      <c r="I95" s="9" t="e">
        <f t="shared" si="0"/>
        <v>#DIV/0!</v>
      </c>
      <c r="J95" s="8" t="e">
        <f t="shared" si="9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10"/>
        <v>0</v>
      </c>
      <c r="G96" s="33"/>
      <c r="H96" s="33"/>
      <c r="I96" s="9" t="e">
        <f t="shared" si="0"/>
        <v>#DIV/0!</v>
      </c>
      <c r="J96" s="8" t="e">
        <f t="shared" si="9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10"/>
        <v>0</v>
      </c>
      <c r="G97" s="33"/>
      <c r="H97" s="33"/>
      <c r="I97" s="9" t="e">
        <f t="shared" si="0"/>
        <v>#DIV/0!</v>
      </c>
      <c r="J97" s="8" t="e">
        <f t="shared" si="9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10"/>
        <v>0</v>
      </c>
      <c r="G98" s="36">
        <f>SUM(G99+G107)</f>
        <v>0</v>
      </c>
      <c r="H98" s="36">
        <f>SUM(H99+H107)</f>
        <v>0</v>
      </c>
      <c r="I98" s="20" t="e">
        <f t="shared" si="0"/>
        <v>#DIV/0!</v>
      </c>
      <c r="J98" s="19" t="e">
        <f t="shared" si="9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10"/>
        <v>0</v>
      </c>
      <c r="G99" s="29">
        <f>SUM(G100:G106)</f>
        <v>0</v>
      </c>
      <c r="H99" s="29">
        <f>SUM(H100:H106)</f>
        <v>0</v>
      </c>
      <c r="I99" s="9" t="e">
        <f t="shared" si="0"/>
        <v>#DIV/0!</v>
      </c>
      <c r="J99" s="8" t="e">
        <f t="shared" si="9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10"/>
        <v>0</v>
      </c>
      <c r="G100" s="33"/>
      <c r="H100" s="33"/>
      <c r="I100" s="9" t="e">
        <f t="shared" si="0"/>
        <v>#DIV/0!</v>
      </c>
      <c r="J100" s="8" t="e">
        <f t="shared" si="9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10"/>
        <v>0</v>
      </c>
      <c r="G101" s="33"/>
      <c r="H101" s="33"/>
      <c r="I101" s="9" t="e">
        <f t="shared" si="0"/>
        <v>#DIV/0!</v>
      </c>
      <c r="J101" s="8" t="e">
        <f t="shared" si="9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10"/>
        <v>0</v>
      </c>
      <c r="G102" s="33"/>
      <c r="H102" s="33"/>
      <c r="I102" s="9" t="e">
        <f t="shared" si="0"/>
        <v>#DIV/0!</v>
      </c>
      <c r="J102" s="8" t="e">
        <f t="shared" si="9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10"/>
        <v>0</v>
      </c>
      <c r="G103" s="33"/>
      <c r="H103" s="33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10"/>
        <v>0</v>
      </c>
      <c r="G104" s="33"/>
      <c r="H104" s="33"/>
      <c r="I104" s="9" t="e">
        <f t="shared" si="0"/>
        <v>#DIV/0!</v>
      </c>
      <c r="J104" s="8" t="e">
        <f t="shared" si="9"/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10"/>
        <v>0</v>
      </c>
      <c r="G105" s="33"/>
      <c r="H105" s="33"/>
      <c r="I105" s="9" t="e">
        <f t="shared" si="0"/>
        <v>#DIV/0!</v>
      </c>
      <c r="J105" s="8" t="e">
        <f t="shared" si="9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10"/>
        <v>0</v>
      </c>
      <c r="G106" s="33"/>
      <c r="H106" s="33"/>
      <c r="I106" s="9" t="e">
        <f t="shared" si="0"/>
        <v>#DIV/0!</v>
      </c>
      <c r="J106" s="8" t="e">
        <f t="shared" si="9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10"/>
        <v>0</v>
      </c>
      <c r="G107" s="29">
        <f>SUM(G108:G110)</f>
        <v>0</v>
      </c>
      <c r="H107" s="29">
        <f>SUM(H108:H110)</f>
        <v>0</v>
      </c>
      <c r="I107" s="9" t="e">
        <f t="shared" si="0"/>
        <v>#DIV/0!</v>
      </c>
      <c r="J107" s="8" t="e">
        <f t="shared" si="9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10"/>
        <v>0</v>
      </c>
      <c r="G108" s="33"/>
      <c r="H108" s="33"/>
      <c r="I108" s="9" t="e">
        <f t="shared" si="0"/>
        <v>#DIV/0!</v>
      </c>
      <c r="J108" s="8" t="e">
        <f t="shared" si="9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10"/>
        <v>0</v>
      </c>
      <c r="G109" s="33"/>
      <c r="H109" s="33"/>
      <c r="I109" s="9" t="e">
        <f t="shared" si="0"/>
        <v>#DIV/0!</v>
      </c>
      <c r="J109" s="8" t="e">
        <f t="shared" si="9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10"/>
        <v>0</v>
      </c>
      <c r="G110" s="15"/>
      <c r="H110" s="15"/>
      <c r="I110" s="9" t="e">
        <f t="shared" si="0"/>
        <v>#DIV/0!</v>
      </c>
      <c r="J110" s="8" t="e">
        <f t="shared" si="9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10"/>
        <v>0</v>
      </c>
      <c r="G111" s="21">
        <f>SUM(G112:G118)</f>
        <v>0</v>
      </c>
      <c r="H111" s="21">
        <f>SUM(H112:H118)</f>
        <v>0</v>
      </c>
      <c r="I111" s="20" t="e">
        <f t="shared" si="0"/>
        <v>#DIV/0!</v>
      </c>
      <c r="J111" s="19" t="e">
        <f t="shared" si="9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10"/>
        <v>0</v>
      </c>
      <c r="G112" s="15"/>
      <c r="H112" s="15"/>
      <c r="I112" s="9" t="e">
        <f t="shared" si="0"/>
        <v>#DIV/0!</v>
      </c>
      <c r="J112" s="8" t="e">
        <f t="shared" si="9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10"/>
        <v>0</v>
      </c>
      <c r="G113" s="15"/>
      <c r="H113" s="15"/>
      <c r="I113" s="9" t="e">
        <f t="shared" si="0"/>
        <v>#DIV/0!</v>
      </c>
      <c r="J113" s="8" t="e">
        <f t="shared" si="9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10"/>
        <v>0</v>
      </c>
      <c r="G114" s="15"/>
      <c r="H114" s="15"/>
      <c r="I114" s="9" t="e">
        <f t="shared" si="0"/>
        <v>#DIV/0!</v>
      </c>
      <c r="J114" s="8" t="e">
        <f t="shared" si="9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10"/>
        <v>0</v>
      </c>
      <c r="G115" s="15"/>
      <c r="H115" s="15"/>
      <c r="I115" s="9" t="e">
        <f t="shared" ref="I115:I123" si="11">SUM(G115/F115)</f>
        <v>#DIV/0!</v>
      </c>
      <c r="J115" s="8" t="e">
        <f t="shared" si="9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10"/>
        <v>0</v>
      </c>
      <c r="G116" s="15"/>
      <c r="H116" s="15"/>
      <c r="I116" s="9" t="e">
        <f t="shared" si="11"/>
        <v>#DIV/0!</v>
      </c>
      <c r="J116" s="8" t="e">
        <f t="shared" si="9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10"/>
        <v>0</v>
      </c>
      <c r="G117" s="15"/>
      <c r="H117" s="15"/>
      <c r="I117" s="9" t="e">
        <f t="shared" si="11"/>
        <v>#DIV/0!</v>
      </c>
      <c r="J117" s="8" t="e">
        <f t="shared" si="9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10"/>
        <v>0</v>
      </c>
      <c r="G118" s="63"/>
      <c r="H118" s="63"/>
      <c r="I118" s="9" t="e">
        <f t="shared" si="11"/>
        <v>#DIV/0!</v>
      </c>
      <c r="J118" s="8" t="e">
        <f t="shared" si="9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10"/>
        <v>0</v>
      </c>
      <c r="G119" s="64">
        <f>SUM(G120:G122)</f>
        <v>0</v>
      </c>
      <c r="H119" s="64">
        <f>SUM(H120:H122)</f>
        <v>0</v>
      </c>
      <c r="I119" s="20" t="e">
        <f t="shared" si="11"/>
        <v>#DIV/0!</v>
      </c>
      <c r="J119" s="19" t="e">
        <f t="shared" si="9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10"/>
        <v>0</v>
      </c>
      <c r="G120" s="63"/>
      <c r="H120" s="63"/>
      <c r="I120" s="9" t="e">
        <f t="shared" si="11"/>
        <v>#DIV/0!</v>
      </c>
      <c r="J120" s="8" t="e">
        <f t="shared" si="9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10"/>
        <v>0</v>
      </c>
      <c r="G121" s="63"/>
      <c r="H121" s="63"/>
      <c r="I121" s="9" t="e">
        <f t="shared" si="11"/>
        <v>#DIV/0!</v>
      </c>
      <c r="J121" s="8" t="e">
        <f t="shared" si="9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10"/>
        <v>0</v>
      </c>
      <c r="G122" s="63"/>
      <c r="H122" s="63"/>
      <c r="I122" s="9" t="e">
        <f t="shared" si="11"/>
        <v>#DIV/0!</v>
      </c>
      <c r="J122" s="8" t="e">
        <f t="shared" si="9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10"/>
        <v>0</v>
      </c>
      <c r="G123" s="10"/>
      <c r="H123" s="10"/>
      <c r="I123" s="20" t="e">
        <f t="shared" si="11"/>
        <v>#DIV/0!</v>
      </c>
      <c r="J123" s="19" t="e">
        <f>SUM(G123/H123)</f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54000</v>
      </c>
      <c r="E124" s="36">
        <f>SUM(E17+E123)</f>
        <v>0</v>
      </c>
      <c r="F124" s="36">
        <f>SUM(F17+F123)</f>
        <v>54000</v>
      </c>
      <c r="G124" s="36">
        <f>SUM(G17+G123)</f>
        <v>0</v>
      </c>
      <c r="H124" s="36">
        <f>SUM(H17+H123)</f>
        <v>0</v>
      </c>
      <c r="I124" s="20">
        <f>SUM(G124/F124)</f>
        <v>0</v>
      </c>
      <c r="J124" s="19" t="e">
        <f>SUM(G124/H124)</f>
        <v>#DIV/0!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30" zoomScaleSheetLayoutView="100" workbookViewId="0">
      <selection activeCell="G87" sqref="G8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9" width="7.19921875" style="3" customWidth="1"/>
    <col min="10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491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98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140"/>
      <c r="B11" s="143"/>
      <c r="C11" s="140"/>
      <c r="D11" s="141"/>
      <c r="E11" s="141"/>
      <c r="F11" s="120"/>
      <c r="G11" s="144"/>
      <c r="H11" s="139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SUM(D18+D92+D109)</f>
        <v>0</v>
      </c>
      <c r="E17" s="36">
        <f t="shared" ref="E17:G17" si="0">SUM(E18+E92+E109)</f>
        <v>79451.710000000006</v>
      </c>
      <c r="F17" s="36">
        <f t="shared" si="0"/>
        <v>79451.710000000006</v>
      </c>
      <c r="G17" s="36">
        <f t="shared" si="0"/>
        <v>78567.259999999995</v>
      </c>
      <c r="H17" s="36">
        <f>SUM(H18+H92+H109)</f>
        <v>35902</v>
      </c>
      <c r="I17" s="20">
        <f t="shared" ref="I17:I113" si="1">SUM(G17/F17)</f>
        <v>0.9888680810016548</v>
      </c>
      <c r="J17" s="19">
        <f t="shared" ref="J17:J91" si="2">SUM(G17/H17)</f>
        <v>2.1883811486825246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79451.710000000006</v>
      </c>
      <c r="F18" s="36">
        <f>SUM(D18:E18)</f>
        <v>79451.710000000006</v>
      </c>
      <c r="G18" s="36">
        <f>SUM(G19+G24+G82+G88)</f>
        <v>78567.259999999995</v>
      </c>
      <c r="H18" s="36">
        <f>SUM(H19+H24+H82+H88)</f>
        <v>35902</v>
      </c>
      <c r="I18" s="20">
        <f>SUM(G18/F18)</f>
        <v>0.9888680810016548</v>
      </c>
      <c r="J18" s="19">
        <f t="shared" si="2"/>
        <v>2.1883811486825246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65">
        <f>SUM(H20+H22)</f>
        <v>0</v>
      </c>
      <c r="I19" s="9" t="e">
        <f t="shared" si="1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65">
        <f>SUM(H21:H21)</f>
        <v>0</v>
      </c>
      <c r="I20" s="9" t="e">
        <f t="shared" si="1"/>
        <v>#DIV/0!</v>
      </c>
      <c r="J20" s="8" t="e">
        <f t="shared" si="2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25" si="3">SUM(D21:E21)</f>
        <v>0</v>
      </c>
      <c r="G21" s="156"/>
      <c r="H21" s="156"/>
      <c r="I21" s="9" t="e">
        <f t="shared" si="1"/>
        <v>#DIV/0!</v>
      </c>
      <c r="J21" s="8" t="e">
        <f t="shared" si="2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3"/>
        <v>0</v>
      </c>
      <c r="G22" s="33">
        <f>SUM(G23:G23)</f>
        <v>0</v>
      </c>
      <c r="H22" s="33">
        <f>SUM(H23:H23)</f>
        <v>0</v>
      </c>
      <c r="I22" s="9" t="e">
        <f t="shared" si="1"/>
        <v>#DIV/0!</v>
      </c>
      <c r="J22" s="8" t="e">
        <f t="shared" si="2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3"/>
        <v>0</v>
      </c>
      <c r="G23" s="15"/>
      <c r="H23" s="15"/>
      <c r="I23" s="9" t="e">
        <f t="shared" si="1"/>
        <v>#DIV/0!</v>
      </c>
      <c r="J23" s="8" t="e">
        <f t="shared" si="2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150</v>
      </c>
      <c r="F24" s="66">
        <f t="shared" si="3"/>
        <v>150</v>
      </c>
      <c r="G24" s="66">
        <f>SUM(G25+G35+G41+G46+G51+G54+G57+G61+G65)</f>
        <v>0</v>
      </c>
      <c r="H24" s="66">
        <f>SUM(H25+H35+H41+H46+H51+H54+H57+H61+H65)</f>
        <v>0</v>
      </c>
      <c r="I24" s="9">
        <f t="shared" si="1"/>
        <v>0</v>
      </c>
      <c r="J24" s="8" t="e">
        <f t="shared" si="2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3"/>
        <v>0</v>
      </c>
      <c r="G25" s="33">
        <f>SUM(G26:G34)</f>
        <v>0</v>
      </c>
      <c r="H25" s="33">
        <f>SUM(H26:H34)</f>
        <v>0</v>
      </c>
      <c r="I25" s="9" t="e">
        <f t="shared" si="1"/>
        <v>#DIV/0!</v>
      </c>
      <c r="J25" s="8" t="e">
        <f t="shared" si="2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/>
      <c r="G26" s="15"/>
      <c r="H26" s="15"/>
      <c r="I26" s="9" t="e">
        <f t="shared" si="1"/>
        <v>#DIV/0!</v>
      </c>
      <c r="J26" s="8" t="e">
        <f t="shared" si="2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ref="F27:F42" si="4">SUM(D27:E27)</f>
        <v>0</v>
      </c>
      <c r="G27" s="15"/>
      <c r="H27" s="15"/>
      <c r="I27" s="9" t="e">
        <f t="shared" si="1"/>
        <v>#DIV/0!</v>
      </c>
      <c r="J27" s="8" t="e">
        <f t="shared" si="2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4"/>
        <v>0</v>
      </c>
      <c r="G28" s="15"/>
      <c r="H28" s="15"/>
      <c r="I28" s="9" t="e">
        <f t="shared" si="1"/>
        <v>#DIV/0!</v>
      </c>
      <c r="J28" s="8" t="e">
        <f t="shared" si="2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4"/>
        <v>0</v>
      </c>
      <c r="G29" s="15"/>
      <c r="H29" s="15"/>
      <c r="I29" s="9" t="e">
        <f t="shared" si="1"/>
        <v>#DIV/0!</v>
      </c>
      <c r="J29" s="8" t="e">
        <f t="shared" si="2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4"/>
        <v>0</v>
      </c>
      <c r="G30" s="15"/>
      <c r="H30" s="15"/>
      <c r="I30" s="9" t="e">
        <f t="shared" si="1"/>
        <v>#DIV/0!</v>
      </c>
      <c r="J30" s="8" t="e">
        <f t="shared" si="2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4"/>
        <v>0</v>
      </c>
      <c r="G31" s="15"/>
      <c r="H31" s="15"/>
      <c r="I31" s="9" t="e">
        <f t="shared" si="1"/>
        <v>#DIV/0!</v>
      </c>
      <c r="J31" s="8" t="e">
        <f t="shared" si="2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153"/>
      <c r="F32" s="153">
        <f t="shared" si="4"/>
        <v>0</v>
      </c>
      <c r="G32" s="15"/>
      <c r="H32" s="15"/>
      <c r="I32" s="9" t="e">
        <f t="shared" si="1"/>
        <v>#DIV/0!</v>
      </c>
      <c r="J32" s="8" t="e">
        <f t="shared" si="2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4"/>
        <v>0</v>
      </c>
      <c r="G33" s="15"/>
      <c r="H33" s="15"/>
      <c r="I33" s="9" t="e">
        <f t="shared" si="1"/>
        <v>#DIV/0!</v>
      </c>
      <c r="J33" s="8" t="e">
        <f t="shared" si="2"/>
        <v>#DIV/0!</v>
      </c>
    </row>
    <row r="34" spans="1:10" ht="15" customHeight="1" x14ac:dyDescent="0.2">
      <c r="A34" s="13" t="s">
        <v>222</v>
      </c>
      <c r="B34" s="32" t="s">
        <v>351</v>
      </c>
      <c r="C34" s="16">
        <v>613127</v>
      </c>
      <c r="D34" s="33"/>
      <c r="E34" s="33"/>
      <c r="F34" s="153">
        <f t="shared" si="4"/>
        <v>0</v>
      </c>
      <c r="G34" s="15"/>
      <c r="H34" s="15"/>
      <c r="I34" s="9" t="e">
        <f t="shared" si="1"/>
        <v>#DIV/0!</v>
      </c>
      <c r="J34" s="8" t="e">
        <f t="shared" si="2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4"/>
        <v>0</v>
      </c>
      <c r="G35" s="65">
        <f>SUM(G36:G41)</f>
        <v>0</v>
      </c>
      <c r="H35" s="65">
        <f>SUM(H36:H41)</f>
        <v>0</v>
      </c>
      <c r="I35" s="9" t="e">
        <f t="shared" si="1"/>
        <v>#DIV/0!</v>
      </c>
      <c r="J35" s="8" t="e">
        <f t="shared" si="2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4"/>
        <v>0</v>
      </c>
      <c r="G36" s="15"/>
      <c r="H36" s="15"/>
      <c r="I36" s="9" t="e">
        <f t="shared" si="1"/>
        <v>#DIV/0!</v>
      </c>
      <c r="J36" s="8" t="e">
        <f t="shared" si="2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4"/>
        <v>0</v>
      </c>
      <c r="G37" s="15"/>
      <c r="H37" s="15"/>
      <c r="I37" s="9" t="e">
        <f t="shared" si="1"/>
        <v>#DIV/0!</v>
      </c>
      <c r="J37" s="8" t="e">
        <f t="shared" si="2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4"/>
        <v>0</v>
      </c>
      <c r="G38" s="15"/>
      <c r="H38" s="15"/>
      <c r="I38" s="9" t="e">
        <f t="shared" si="1"/>
        <v>#DIV/0!</v>
      </c>
      <c r="J38" s="8" t="e">
        <f t="shared" si="2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4"/>
        <v>0</v>
      </c>
      <c r="G39" s="15"/>
      <c r="H39" s="15"/>
      <c r="I39" s="9" t="e">
        <f t="shared" si="1"/>
        <v>#DIV/0!</v>
      </c>
      <c r="J39" s="8" t="e">
        <f t="shared" si="2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4"/>
        <v>0</v>
      </c>
      <c r="G40" s="15"/>
      <c r="H40" s="15"/>
      <c r="I40" s="9" t="e">
        <f t="shared" si="1"/>
        <v>#DIV/0!</v>
      </c>
      <c r="J40" s="8" t="e">
        <f t="shared" si="2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4"/>
        <v>0</v>
      </c>
      <c r="G41" s="15">
        <f>SUM(G42)</f>
        <v>0</v>
      </c>
      <c r="H41" s="15">
        <f>SUM(H42)</f>
        <v>0</v>
      </c>
      <c r="I41" s="9" t="e">
        <f t="shared" si="1"/>
        <v>#DIV/0!</v>
      </c>
      <c r="J41" s="8" t="e">
        <f t="shared" si="2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4"/>
        <v>0</v>
      </c>
      <c r="G42" s="15"/>
      <c r="H42" s="15"/>
      <c r="I42" s="9" t="e">
        <f t="shared" si="1"/>
        <v>#DIV/0!</v>
      </c>
      <c r="J42" s="8" t="e">
        <f t="shared" si="2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15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15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15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5">SUM(D46:E46)</f>
        <v>0</v>
      </c>
      <c r="G46" s="65">
        <f>SUM(G47:G50)</f>
        <v>0</v>
      </c>
      <c r="H46" s="65">
        <f>SUM(H47:H50)</f>
        <v>0</v>
      </c>
      <c r="I46" s="9" t="e">
        <f t="shared" si="1"/>
        <v>#DIV/0!</v>
      </c>
      <c r="J46" s="8" t="e">
        <f t="shared" si="2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5"/>
        <v>0</v>
      </c>
      <c r="G47" s="15"/>
      <c r="H47" s="15"/>
      <c r="I47" s="9" t="e">
        <f t="shared" si="1"/>
        <v>#DIV/0!</v>
      </c>
      <c r="J47" s="8" t="e">
        <f t="shared" si="2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5"/>
        <v>0</v>
      </c>
      <c r="G48" s="15"/>
      <c r="H48" s="15"/>
      <c r="I48" s="9" t="e">
        <f t="shared" si="1"/>
        <v>#DIV/0!</v>
      </c>
      <c r="J48" s="8" t="e">
        <f t="shared" si="2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5"/>
        <v>0</v>
      </c>
      <c r="G49" s="15"/>
      <c r="H49" s="15"/>
      <c r="I49" s="9" t="e">
        <f t="shared" si="1"/>
        <v>#DIV/0!</v>
      </c>
      <c r="J49" s="8" t="e">
        <f t="shared" si="2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5"/>
        <v>0</v>
      </c>
      <c r="G50" s="15"/>
      <c r="H50" s="15"/>
      <c r="I50" s="9" t="e">
        <f t="shared" si="1"/>
        <v>#DIV/0!</v>
      </c>
      <c r="J50" s="8" t="e">
        <f t="shared" si="2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5"/>
        <v>0</v>
      </c>
      <c r="G51" s="65">
        <f>SUM(G52:G53)</f>
        <v>0</v>
      </c>
      <c r="H51" s="65">
        <f>SUM(H52:H53)</f>
        <v>0</v>
      </c>
      <c r="I51" s="9" t="e">
        <f t="shared" si="1"/>
        <v>#DIV/0!</v>
      </c>
      <c r="J51" s="8" t="e">
        <f t="shared" si="2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5"/>
        <v>0</v>
      </c>
      <c r="G52" s="15"/>
      <c r="H52" s="15"/>
      <c r="I52" s="9" t="e">
        <f t="shared" si="1"/>
        <v>#DIV/0!</v>
      </c>
      <c r="J52" s="8" t="e">
        <f t="shared" si="2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15"/>
      <c r="I53" s="9" t="e">
        <f t="shared" si="1"/>
        <v>#DIV/0!</v>
      </c>
      <c r="J53" s="8" t="e">
        <f t="shared" si="2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3">
        <f>SUM(H55:H56)</f>
        <v>0</v>
      </c>
      <c r="I54" s="9" t="e">
        <f t="shared" si="1"/>
        <v>#DIV/0!</v>
      </c>
      <c r="J54" s="8" t="e">
        <f t="shared" si="2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3"/>
      <c r="I55" s="9" t="e">
        <f t="shared" si="1"/>
        <v>#DIV/0!</v>
      </c>
      <c r="J55" s="8" t="e">
        <f t="shared" si="2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3"/>
      <c r="I56" s="9" t="e">
        <f t="shared" si="1"/>
        <v>#DIV/0!</v>
      </c>
      <c r="J56" s="8" t="e">
        <f t="shared" si="2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6">SUM(D57:E57)</f>
        <v>0</v>
      </c>
      <c r="G57" s="33">
        <f>SUM(G58:G60)</f>
        <v>0</v>
      </c>
      <c r="H57" s="33">
        <f>SUM(H58:H60)</f>
        <v>0</v>
      </c>
      <c r="I57" s="9" t="e">
        <f t="shared" si="1"/>
        <v>#DIV/0!</v>
      </c>
      <c r="J57" s="8" t="e">
        <f t="shared" si="2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3"/>
      <c r="I58" s="9" t="e">
        <f t="shared" si="1"/>
        <v>#DIV/0!</v>
      </c>
      <c r="J58" s="8" t="e">
        <f t="shared" si="2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3"/>
      <c r="I59" s="9" t="e">
        <f t="shared" si="1"/>
        <v>#DIV/0!</v>
      </c>
      <c r="J59" s="8" t="e">
        <f t="shared" si="2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3"/>
      <c r="I60" s="9" t="e">
        <f t="shared" si="1"/>
        <v>#DIV/0!</v>
      </c>
      <c r="J60" s="8" t="e">
        <f t="shared" si="2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6"/>
        <v>0</v>
      </c>
      <c r="G61" s="65">
        <f>SUM(G62:G64)</f>
        <v>0</v>
      </c>
      <c r="H61" s="65">
        <f>SUM(H62:H64)</f>
        <v>0</v>
      </c>
      <c r="I61" s="9" t="e">
        <f t="shared" si="1"/>
        <v>#DIV/0!</v>
      </c>
      <c r="J61" s="8" t="e">
        <f t="shared" si="2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3"/>
      <c r="I62" s="9" t="e">
        <f t="shared" si="1"/>
        <v>#DIV/0!</v>
      </c>
      <c r="J62" s="8" t="e">
        <f t="shared" si="2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6"/>
        <v>0</v>
      </c>
      <c r="G63" s="33"/>
      <c r="H63" s="33"/>
      <c r="I63" s="9" t="e">
        <f t="shared" si="1"/>
        <v>#DIV/0!</v>
      </c>
      <c r="J63" s="8" t="e">
        <f t="shared" si="2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3"/>
      <c r="I64" s="9" t="e">
        <f t="shared" si="1"/>
        <v>#DIV/0!</v>
      </c>
      <c r="J64" s="8" t="e">
        <f t="shared" si="2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150</v>
      </c>
      <c r="F65" s="29">
        <f t="shared" si="6"/>
        <v>150</v>
      </c>
      <c r="G65" s="33">
        <f>SUM(G66:G81)</f>
        <v>0</v>
      </c>
      <c r="H65" s="33">
        <f>SUM(H66:H81)</f>
        <v>0</v>
      </c>
      <c r="I65" s="9">
        <f t="shared" si="1"/>
        <v>0</v>
      </c>
      <c r="J65" s="8" t="e">
        <f t="shared" si="2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3"/>
      <c r="I66" s="9" t="e">
        <f t="shared" si="1"/>
        <v>#DIV/0!</v>
      </c>
      <c r="J66" s="8" t="e">
        <f t="shared" si="2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6"/>
        <v>0</v>
      </c>
      <c r="G67" s="33"/>
      <c r="H67" s="33"/>
      <c r="I67" s="9" t="e">
        <f t="shared" si="1"/>
        <v>#DIV/0!</v>
      </c>
      <c r="J67" s="8" t="e">
        <f t="shared" si="2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6"/>
        <v>0</v>
      </c>
      <c r="G68" s="33"/>
      <c r="H68" s="33"/>
      <c r="I68" s="9" t="e">
        <f t="shared" si="1"/>
        <v>#DIV/0!</v>
      </c>
      <c r="J68" s="8" t="e">
        <f t="shared" si="2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6"/>
        <v>0</v>
      </c>
      <c r="G69" s="33"/>
      <c r="H69" s="33"/>
      <c r="I69" s="9" t="e">
        <f t="shared" si="1"/>
        <v>#DIV/0!</v>
      </c>
      <c r="J69" s="8" t="e">
        <f t="shared" si="2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6"/>
        <v>0</v>
      </c>
      <c r="G70" s="33"/>
      <c r="H70" s="33"/>
      <c r="I70" s="9" t="e">
        <f t="shared" si="1"/>
        <v>#DIV/0!</v>
      </c>
      <c r="J70" s="8" t="e">
        <f t="shared" si="2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6"/>
        <v>0</v>
      </c>
      <c r="G71" s="33"/>
      <c r="H71" s="33"/>
      <c r="I71" s="9" t="e">
        <f t="shared" si="1"/>
        <v>#DIV/0!</v>
      </c>
      <c r="J71" s="8" t="e">
        <f t="shared" si="2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221">
        <v>150</v>
      </c>
      <c r="F72" s="156">
        <f t="shared" si="6"/>
        <v>150</v>
      </c>
      <c r="G72" s="33"/>
      <c r="H72" s="33"/>
      <c r="I72" s="9">
        <f t="shared" si="1"/>
        <v>0</v>
      </c>
      <c r="J72" s="8" t="e">
        <f t="shared" si="2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6"/>
        <v>0</v>
      </c>
      <c r="G73" s="33"/>
      <c r="H73" s="33"/>
      <c r="I73" s="9" t="e">
        <f t="shared" si="1"/>
        <v>#DIV/0!</v>
      </c>
      <c r="J73" s="8" t="e">
        <f t="shared" si="2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6"/>
        <v>0</v>
      </c>
      <c r="G74" s="33"/>
      <c r="H74" s="33"/>
      <c r="I74" s="9" t="e">
        <f t="shared" si="1"/>
        <v>#DIV/0!</v>
      </c>
      <c r="J74" s="8" t="e">
        <f t="shared" si="2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6"/>
        <v>0</v>
      </c>
      <c r="G75" s="33"/>
      <c r="H75" s="33"/>
      <c r="I75" s="9" t="e">
        <f t="shared" si="1"/>
        <v>#DIV/0!</v>
      </c>
      <c r="J75" s="8" t="e">
        <f t="shared" si="2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6"/>
        <v>0</v>
      </c>
      <c r="G76" s="33"/>
      <c r="H76" s="33"/>
      <c r="I76" s="9" t="e">
        <f t="shared" si="1"/>
        <v>#DIV/0!</v>
      </c>
      <c r="J76" s="8" t="e">
        <f t="shared" si="2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6"/>
        <v>0</v>
      </c>
      <c r="G77" s="33"/>
      <c r="H77" s="33"/>
      <c r="I77" s="9" t="e">
        <f t="shared" si="1"/>
        <v>#DIV/0!</v>
      </c>
      <c r="J77" s="8" t="e">
        <f t="shared" si="2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6"/>
        <v>0</v>
      </c>
      <c r="G78" s="33"/>
      <c r="H78" s="33"/>
      <c r="I78" s="9" t="e">
        <f t="shared" si="1"/>
        <v>#DIV/0!</v>
      </c>
      <c r="J78" s="8" t="e">
        <f t="shared" si="2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6"/>
        <v>0</v>
      </c>
      <c r="G79" s="33"/>
      <c r="H79" s="33"/>
      <c r="I79" s="9" t="e">
        <f t="shared" si="1"/>
        <v>#DIV/0!</v>
      </c>
      <c r="J79" s="8" t="e">
        <f t="shared" si="2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6"/>
        <v>0</v>
      </c>
      <c r="G80" s="33"/>
      <c r="H80" s="33"/>
      <c r="I80" s="9" t="e">
        <f t="shared" si="1"/>
        <v>#DIV/0!</v>
      </c>
      <c r="J80" s="8" t="e">
        <f t="shared" si="2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6"/>
        <v>0</v>
      </c>
      <c r="G81" s="33"/>
      <c r="H81" s="33"/>
      <c r="I81" s="9" t="e">
        <f t="shared" si="1"/>
        <v>#DIV/0!</v>
      </c>
      <c r="J81" s="8" t="e">
        <f t="shared" si="2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65">
        <f>SUM(D83:D85)</f>
        <v>0</v>
      </c>
      <c r="E82" s="29">
        <f>SUM(E83:E85)</f>
        <v>79301.710000000006</v>
      </c>
      <c r="F82" s="29">
        <f>SUM(F83:F85)</f>
        <v>79301.710000000006</v>
      </c>
      <c r="G82" s="65">
        <f>SUM(G83:G85)</f>
        <v>78567.259999999995</v>
      </c>
      <c r="H82" s="65">
        <f>SUM(H83:H85)</f>
        <v>35902</v>
      </c>
      <c r="I82" s="9">
        <f t="shared" si="1"/>
        <v>0.99073853514634158</v>
      </c>
      <c r="J82" s="8">
        <f t="shared" si="2"/>
        <v>2.1883811486825246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7">SUM(D83:E83)</f>
        <v>0</v>
      </c>
      <c r="G83" s="33"/>
      <c r="H83" s="33"/>
      <c r="I83" s="9" t="e">
        <f t="shared" si="1"/>
        <v>#DIV/0!</v>
      </c>
      <c r="J83" s="8" t="e">
        <f t="shared" si="2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7"/>
        <v>0</v>
      </c>
      <c r="G84" s="33"/>
      <c r="H84" s="33"/>
      <c r="I84" s="9" t="e">
        <f t="shared" si="1"/>
        <v>#DIV/0!</v>
      </c>
      <c r="J84" s="8" t="e">
        <f t="shared" si="2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79301.710000000006</v>
      </c>
      <c r="F85" s="29">
        <f t="shared" si="7"/>
        <v>79301.710000000006</v>
      </c>
      <c r="G85" s="29">
        <f>SUM(G86:G86)</f>
        <v>78567.259999999995</v>
      </c>
      <c r="H85" s="29">
        <f>SUM(H86:H86)</f>
        <v>35902</v>
      </c>
      <c r="I85" s="9">
        <f t="shared" si="1"/>
        <v>0.99073853514634158</v>
      </c>
      <c r="J85" s="8">
        <f t="shared" si="2"/>
        <v>2.1883811486825246</v>
      </c>
    </row>
    <row r="86" spans="1:10" x14ac:dyDescent="0.2">
      <c r="A86" s="166" t="s">
        <v>259</v>
      </c>
      <c r="B86" s="162" t="s">
        <v>34</v>
      </c>
      <c r="C86" s="16">
        <v>614311</v>
      </c>
      <c r="D86" s="29"/>
      <c r="E86" s="221">
        <v>79301.710000000006</v>
      </c>
      <c r="F86" s="221">
        <f>SUM(E86)</f>
        <v>79301.710000000006</v>
      </c>
      <c r="G86" s="222">
        <v>78567.259999999995</v>
      </c>
      <c r="H86" s="222">
        <v>35902</v>
      </c>
      <c r="I86" s="9">
        <f t="shared" si="1"/>
        <v>0.99073853514634158</v>
      </c>
      <c r="J86" s="8">
        <f t="shared" si="2"/>
        <v>2.1883811486825246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7"/>
        <v>0</v>
      </c>
      <c r="G87" s="33"/>
      <c r="H87" s="33"/>
      <c r="I87" s="9" t="e">
        <f t="shared" si="1"/>
        <v>#DIV/0!</v>
      </c>
      <c r="J87" s="8" t="e">
        <f t="shared" si="2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7"/>
        <v>0</v>
      </c>
      <c r="G88" s="33"/>
      <c r="H88" s="33"/>
      <c r="I88" s="9" t="e">
        <f t="shared" si="1"/>
        <v>#DIV/0!</v>
      </c>
      <c r="J88" s="8" t="e">
        <f t="shared" si="2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7"/>
        <v>0</v>
      </c>
      <c r="G89" s="33"/>
      <c r="H89" s="33"/>
      <c r="I89" s="9" t="e">
        <f t="shared" si="1"/>
        <v>#DIV/0!</v>
      </c>
      <c r="J89" s="8" t="e">
        <f t="shared" si="2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7"/>
        <v>0</v>
      </c>
      <c r="G90" s="33"/>
      <c r="H90" s="33"/>
      <c r="I90" s="9" t="e">
        <f t="shared" si="1"/>
        <v>#DIV/0!</v>
      </c>
      <c r="J90" s="8" t="e">
        <f t="shared" si="2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7"/>
        <v>0</v>
      </c>
      <c r="G91" s="33"/>
      <c r="H91" s="33"/>
      <c r="I91" s="9" t="e">
        <f t="shared" si="1"/>
        <v>#DIV/0!</v>
      </c>
      <c r="J91" s="8" t="e">
        <f t="shared" si="2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33"/>
      <c r="I92" s="9" t="e">
        <f t="shared" si="1"/>
        <v>#DIV/0!</v>
      </c>
      <c r="J92" s="8" t="e">
        <f t="shared" ref="J92:J121" si="8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9">SUM(D93:E93)</f>
        <v>0</v>
      </c>
      <c r="G93" s="29">
        <f>SUM(G94:G96)</f>
        <v>0</v>
      </c>
      <c r="H93" s="29">
        <f>SUM(H94:H96)</f>
        <v>0</v>
      </c>
      <c r="I93" s="9" t="e">
        <f t="shared" si="1"/>
        <v>#DIV/0!</v>
      </c>
      <c r="J93" s="8" t="e">
        <f t="shared" si="8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9"/>
        <v>0</v>
      </c>
      <c r="G94" s="33"/>
      <c r="H94" s="33"/>
      <c r="I94" s="9" t="e">
        <f t="shared" si="1"/>
        <v>#DIV/0!</v>
      </c>
      <c r="J94" s="8" t="e">
        <f t="shared" si="8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9"/>
        <v>0</v>
      </c>
      <c r="G95" s="33"/>
      <c r="H95" s="33"/>
      <c r="I95" s="9" t="e">
        <f t="shared" si="1"/>
        <v>#DIV/0!</v>
      </c>
      <c r="J95" s="8" t="e">
        <f t="shared" si="8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9"/>
        <v>0</v>
      </c>
      <c r="G96" s="33"/>
      <c r="H96" s="33"/>
      <c r="I96" s="9" t="e">
        <f t="shared" si="1"/>
        <v>#DIV/0!</v>
      </c>
      <c r="J96" s="8" t="e">
        <f t="shared" si="8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9"/>
        <v>0</v>
      </c>
      <c r="G97" s="36">
        <f>SUM(G98+G106)</f>
        <v>0</v>
      </c>
      <c r="H97" s="36">
        <f>SUM(H98+H106)</f>
        <v>0</v>
      </c>
      <c r="I97" s="20" t="e">
        <f t="shared" si="1"/>
        <v>#DIV/0!</v>
      </c>
      <c r="J97" s="19" t="e">
        <f t="shared" si="8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SUM(E99:E105)</f>
        <v>0</v>
      </c>
      <c r="F98" s="29">
        <f t="shared" si="9"/>
        <v>0</v>
      </c>
      <c r="G98" s="29">
        <f>SUM(G99:G105)</f>
        <v>0</v>
      </c>
      <c r="H98" s="29">
        <f>SUM(H99:H105)</f>
        <v>0</v>
      </c>
      <c r="I98" s="9" t="e">
        <f t="shared" si="1"/>
        <v>#DIV/0!</v>
      </c>
      <c r="J98" s="8" t="e">
        <f t="shared" si="8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9"/>
        <v>0</v>
      </c>
      <c r="G99" s="33"/>
      <c r="H99" s="33"/>
      <c r="I99" s="9" t="e">
        <f t="shared" si="1"/>
        <v>#DIV/0!</v>
      </c>
      <c r="J99" s="8" t="e">
        <f t="shared" si="8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9"/>
        <v>0</v>
      </c>
      <c r="G100" s="33"/>
      <c r="H100" s="33"/>
      <c r="I100" s="9" t="e">
        <f t="shared" si="1"/>
        <v>#DIV/0!</v>
      </c>
      <c r="J100" s="8" t="e">
        <f t="shared" si="8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9"/>
        <v>0</v>
      </c>
      <c r="G101" s="33"/>
      <c r="H101" s="33"/>
      <c r="I101" s="9" t="e">
        <f t="shared" si="1"/>
        <v>#DIV/0!</v>
      </c>
      <c r="J101" s="8" t="e">
        <f t="shared" si="8"/>
        <v>#DIV/0!</v>
      </c>
    </row>
    <row r="102" spans="1:10" x14ac:dyDescent="0.2">
      <c r="A102" s="13" t="s">
        <v>264</v>
      </c>
      <c r="B102" s="32" t="s">
        <v>287</v>
      </c>
      <c r="C102" s="16">
        <v>821312</v>
      </c>
      <c r="D102" s="29"/>
      <c r="E102" s="29"/>
      <c r="F102" s="156">
        <f t="shared" si="9"/>
        <v>0</v>
      </c>
      <c r="G102" s="33"/>
      <c r="H102" s="33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9"/>
        <v>0</v>
      </c>
      <c r="G103" s="33"/>
      <c r="H103" s="33"/>
      <c r="I103" s="9" t="e">
        <f t="shared" si="1"/>
        <v>#DIV/0!</v>
      </c>
      <c r="J103" s="8" t="e">
        <f t="shared" si="8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9"/>
        <v>0</v>
      </c>
      <c r="G104" s="33"/>
      <c r="H104" s="33"/>
      <c r="I104" s="9" t="e">
        <f t="shared" si="1"/>
        <v>#DIV/0!</v>
      </c>
      <c r="J104" s="8" t="e">
        <f t="shared" si="8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9"/>
        <v>0</v>
      </c>
      <c r="G105" s="33"/>
      <c r="H105" s="33"/>
      <c r="I105" s="9" t="e">
        <f t="shared" si="1"/>
        <v>#DIV/0!</v>
      </c>
      <c r="J105" s="8" t="e">
        <f t="shared" si="8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9"/>
        <v>0</v>
      </c>
      <c r="G106" s="29">
        <f>SUM(G107:G109)</f>
        <v>0</v>
      </c>
      <c r="H106" s="29">
        <f>SUM(H107:H109)</f>
        <v>0</v>
      </c>
      <c r="I106" s="9" t="e">
        <f t="shared" si="1"/>
        <v>#DIV/0!</v>
      </c>
      <c r="J106" s="8" t="e">
        <f t="shared" si="8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9"/>
        <v>0</v>
      </c>
      <c r="G107" s="33"/>
      <c r="H107" s="33"/>
      <c r="I107" s="9" t="e">
        <f t="shared" si="1"/>
        <v>#DIV/0!</v>
      </c>
      <c r="J107" s="8" t="e">
        <f t="shared" si="8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9"/>
        <v>0</v>
      </c>
      <c r="G108" s="33"/>
      <c r="H108" s="33"/>
      <c r="I108" s="9" t="e">
        <f t="shared" si="1"/>
        <v>#DIV/0!</v>
      </c>
      <c r="J108" s="8" t="e">
        <f t="shared" si="8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9"/>
        <v>0</v>
      </c>
      <c r="G109" s="15"/>
      <c r="H109" s="15"/>
      <c r="I109" s="9" t="e">
        <f t="shared" si="1"/>
        <v>#DIV/0!</v>
      </c>
      <c r="J109" s="8" t="e">
        <f t="shared" si="8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9"/>
        <v>0</v>
      </c>
      <c r="G110" s="21">
        <f>SUM(G111:G117)</f>
        <v>0</v>
      </c>
      <c r="H110" s="21">
        <f>SUM(H111:H117)</f>
        <v>0</v>
      </c>
      <c r="I110" s="20" t="e">
        <f t="shared" si="1"/>
        <v>#DIV/0!</v>
      </c>
      <c r="J110" s="19" t="e">
        <f t="shared" si="8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9"/>
        <v>0</v>
      </c>
      <c r="G111" s="15"/>
      <c r="H111" s="15"/>
      <c r="I111" s="9" t="e">
        <f t="shared" si="1"/>
        <v>#DIV/0!</v>
      </c>
      <c r="J111" s="8" t="e">
        <f t="shared" si="8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9"/>
        <v>0</v>
      </c>
      <c r="G112" s="15"/>
      <c r="H112" s="15"/>
      <c r="I112" s="9" t="e">
        <f t="shared" si="1"/>
        <v>#DIV/0!</v>
      </c>
      <c r="J112" s="8" t="e">
        <f t="shared" si="8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9"/>
        <v>0</v>
      </c>
      <c r="G113" s="15"/>
      <c r="H113" s="15"/>
      <c r="I113" s="9" t="e">
        <f t="shared" si="1"/>
        <v>#DIV/0!</v>
      </c>
      <c r="J113" s="8" t="e">
        <f t="shared" si="8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9"/>
        <v>0</v>
      </c>
      <c r="G114" s="15"/>
      <c r="H114" s="15"/>
      <c r="I114" s="9" t="e">
        <f t="shared" ref="I114:I122" si="10">SUM(G114/F114)</f>
        <v>#DIV/0!</v>
      </c>
      <c r="J114" s="8" t="e">
        <f t="shared" si="8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9"/>
        <v>0</v>
      </c>
      <c r="G115" s="15"/>
      <c r="H115" s="15"/>
      <c r="I115" s="9" t="e">
        <f t="shared" si="10"/>
        <v>#DIV/0!</v>
      </c>
      <c r="J115" s="8" t="e">
        <f t="shared" si="8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9"/>
        <v>0</v>
      </c>
      <c r="G116" s="15"/>
      <c r="H116" s="15"/>
      <c r="I116" s="9" t="e">
        <f t="shared" si="10"/>
        <v>#DIV/0!</v>
      </c>
      <c r="J116" s="8" t="e">
        <f t="shared" si="8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9"/>
        <v>0</v>
      </c>
      <c r="G117" s="15"/>
      <c r="H117" s="15"/>
      <c r="I117" s="9" t="e">
        <f t="shared" si="10"/>
        <v>#DIV/0!</v>
      </c>
      <c r="J117" s="8" t="e">
        <f t="shared" si="8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9"/>
        <v>0</v>
      </c>
      <c r="G118" s="21">
        <f>SUM(G119:G121)</f>
        <v>0</v>
      </c>
      <c r="H118" s="21">
        <f>SUM(H119:H121)</f>
        <v>0</v>
      </c>
      <c r="I118" s="20" t="e">
        <f t="shared" si="10"/>
        <v>#DIV/0!</v>
      </c>
      <c r="J118" s="19" t="e">
        <f t="shared" si="8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9"/>
        <v>0</v>
      </c>
      <c r="G119" s="15"/>
      <c r="H119" s="15"/>
      <c r="I119" s="9" t="e">
        <f t="shared" si="10"/>
        <v>#DIV/0!</v>
      </c>
      <c r="J119" s="8" t="e">
        <f t="shared" si="8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9"/>
        <v>0</v>
      </c>
      <c r="G120" s="15"/>
      <c r="H120" s="15"/>
      <c r="I120" s="9" t="e">
        <f t="shared" si="10"/>
        <v>#DIV/0!</v>
      </c>
      <c r="J120" s="8" t="e">
        <f t="shared" si="8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9"/>
        <v>0</v>
      </c>
      <c r="G121" s="15"/>
      <c r="H121" s="15"/>
      <c r="I121" s="9" t="e">
        <f t="shared" si="10"/>
        <v>#DIV/0!</v>
      </c>
      <c r="J121" s="8" t="e">
        <f t="shared" si="8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9"/>
        <v>0</v>
      </c>
      <c r="G122" s="10"/>
      <c r="H122" s="10"/>
      <c r="I122" s="20" t="e">
        <f t="shared" si="10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79451.710000000006</v>
      </c>
      <c r="F123" s="36">
        <f>SUM(F17+F122)</f>
        <v>79451.710000000006</v>
      </c>
      <c r="G123" s="36">
        <f>SUM(G17+G122)</f>
        <v>78567.259999999995</v>
      </c>
      <c r="H123" s="36">
        <f>SUM(H17+H122)</f>
        <v>35902</v>
      </c>
      <c r="I123" s="20">
        <f>SUM(G123/F123)</f>
        <v>0.9888680810016548</v>
      </c>
      <c r="J123" s="19">
        <f>SUM(G123/H123)</f>
        <v>2.1883811486825246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3" fitToHeight="2" orientation="portrait" r:id="rId1"/>
  <headerFooter alignWithMargins="0"/>
  <rowBreaks count="1" manualBreakCount="1">
    <brk id="5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Normal="100" zoomScaleSheetLayoutView="100" workbookViewId="0">
      <selection activeCell="E72" sqref="E72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492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99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SUM(D18+D97+D92+D109)</f>
        <v>0</v>
      </c>
      <c r="E17" s="36">
        <f>SUM(E18+E97+E92+E109)</f>
        <v>319.66000000000003</v>
      </c>
      <c r="F17" s="36">
        <f>SUM(D17:E17)</f>
        <v>319.66000000000003</v>
      </c>
      <c r="G17" s="36">
        <f>SUM(G18+G92+G97+G109)</f>
        <v>0</v>
      </c>
      <c r="H17" s="57">
        <f>SUM(H18+H92+H97+H109)</f>
        <v>0</v>
      </c>
      <c r="I17" s="20">
        <f t="shared" ref="I17:I113" si="0">SUM(G17/F17)</f>
        <v>0</v>
      </c>
      <c r="J17" s="19" t="e">
        <f t="shared" ref="J17:J91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SUM(D19+D24+D82+D88)</f>
        <v>0</v>
      </c>
      <c r="E18" s="36">
        <f>SUM(E19+E24+E82+E88)</f>
        <v>319.66000000000003</v>
      </c>
      <c r="F18" s="36">
        <f>SUM(D18:E18)</f>
        <v>319.66000000000003</v>
      </c>
      <c r="G18" s="36">
        <f>SUM(G19+G24+G82+G88)</f>
        <v>0</v>
      </c>
      <c r="H18" s="57">
        <f>SUM(H19+H24+H82+H88)</f>
        <v>0</v>
      </c>
      <c r="I18" s="20">
        <f>SUM(G18/F18)</f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>SUM(G19/H19)</f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319.66000000000003</v>
      </c>
      <c r="F24" s="66">
        <f t="shared" si="2"/>
        <v>319.66000000000003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/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15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0</v>
      </c>
      <c r="F35" s="33">
        <f t="shared" si="2"/>
        <v>0</v>
      </c>
      <c r="G35" s="65">
        <f>SUM(G36:G41)</f>
        <v>0</v>
      </c>
      <c r="H35" s="58">
        <f>SUM(H36:H41)</f>
        <v>0</v>
      </c>
      <c r="I35" s="9" t="e">
        <f t="shared" si="0"/>
        <v>#DIV/0!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/>
      <c r="F37" s="153">
        <f t="shared" si="2"/>
        <v>0</v>
      </c>
      <c r="G37" s="15"/>
      <c r="H37" s="59"/>
      <c r="I37" s="9" t="e">
        <f t="shared" si="0"/>
        <v>#DIV/0!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si="0"/>
        <v>#DIV/0!</v>
      </c>
      <c r="J46" s="8" t="e">
        <f t="shared" si="1"/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0"/>
        <v>#DIV/0!</v>
      </c>
      <c r="J47" s="8" t="e">
        <f t="shared" si="1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0"/>
        <v>#DIV/0!</v>
      </c>
      <c r="J48" s="8" t="e">
        <f t="shared" si="1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0"/>
        <v>#DIV/0!</v>
      </c>
      <c r="J49" s="8" t="e">
        <f t="shared" si="1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0"/>
        <v>#DIV/0!</v>
      </c>
      <c r="J50" s="8" t="e">
        <f t="shared" si="1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0"/>
        <v>#DIV/0!</v>
      </c>
      <c r="J51" s="8" t="e">
        <f t="shared" si="1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0"/>
        <v>#DIV/0!</v>
      </c>
      <c r="J52" s="8" t="e">
        <f t="shared" si="1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0"/>
        <v>#DIV/0!</v>
      </c>
      <c r="J53" s="8" t="e">
        <f t="shared" si="1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0"/>
        <v>#DIV/0!</v>
      </c>
      <c r="J54" s="8" t="e">
        <f t="shared" si="1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0"/>
        <v>#DIV/0!</v>
      </c>
      <c r="J55" s="8" t="e">
        <f t="shared" si="1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0"/>
        <v>#DIV/0!</v>
      </c>
      <c r="J56" s="8" t="e">
        <f t="shared" si="1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1" si="4">SUM(D57:E57)</f>
        <v>0</v>
      </c>
      <c r="G57" s="33">
        <f>SUM(G58:G60)</f>
        <v>0</v>
      </c>
      <c r="H57" s="37">
        <f>SUM(H58:H60)</f>
        <v>0</v>
      </c>
      <c r="I57" s="9" t="e">
        <f t="shared" si="0"/>
        <v>#DIV/0!</v>
      </c>
      <c r="J57" s="8" t="e">
        <f t="shared" si="1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4"/>
        <v>0</v>
      </c>
      <c r="G58" s="153"/>
      <c r="H58" s="159"/>
      <c r="I58" s="9" t="e">
        <f t="shared" si="0"/>
        <v>#DIV/0!</v>
      </c>
      <c r="J58" s="8" t="e">
        <f t="shared" si="1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4"/>
        <v>0</v>
      </c>
      <c r="G59" s="33"/>
      <c r="H59" s="37"/>
      <c r="I59" s="9" t="e">
        <f t="shared" si="0"/>
        <v>#DIV/0!</v>
      </c>
      <c r="J59" s="8" t="e">
        <f t="shared" si="1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4"/>
        <v>0</v>
      </c>
      <c r="G60" s="33"/>
      <c r="H60" s="37"/>
      <c r="I60" s="9" t="e">
        <f t="shared" si="0"/>
        <v>#DIV/0!</v>
      </c>
      <c r="J60" s="8" t="e">
        <f t="shared" si="1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4"/>
        <v>0</v>
      </c>
      <c r="G61" s="65">
        <f>SUM(G62:G64)</f>
        <v>0</v>
      </c>
      <c r="H61" s="58">
        <f>SUM(H62:H64)</f>
        <v>0</v>
      </c>
      <c r="I61" s="9" t="e">
        <f t="shared" si="0"/>
        <v>#DIV/0!</v>
      </c>
      <c r="J61" s="8" t="e">
        <f t="shared" si="1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4"/>
        <v>0</v>
      </c>
      <c r="G62" s="153"/>
      <c r="H62" s="159"/>
      <c r="I62" s="9" t="e">
        <f t="shared" si="0"/>
        <v>#DIV/0!</v>
      </c>
      <c r="J62" s="8" t="e">
        <f t="shared" si="1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4"/>
        <v>0</v>
      </c>
      <c r="G63" s="33"/>
      <c r="H63" s="37"/>
      <c r="I63" s="9" t="e">
        <f t="shared" si="0"/>
        <v>#DIV/0!</v>
      </c>
      <c r="J63" s="8" t="e">
        <f t="shared" si="1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4"/>
        <v>0</v>
      </c>
      <c r="G64" s="33"/>
      <c r="H64" s="37"/>
      <c r="I64" s="9" t="e">
        <f t="shared" si="0"/>
        <v>#DIV/0!</v>
      </c>
      <c r="J64" s="8" t="e">
        <f t="shared" si="1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SUM(D66:D81)</f>
        <v>0</v>
      </c>
      <c r="E65" s="29">
        <f>SUM(E66:E81)</f>
        <v>319.66000000000003</v>
      </c>
      <c r="F65" s="29">
        <f t="shared" si="4"/>
        <v>319.66000000000003</v>
      </c>
      <c r="G65" s="33">
        <f>SUM(G66:G81)</f>
        <v>0</v>
      </c>
      <c r="H65" s="37">
        <f>SUM(H66:H81)</f>
        <v>0</v>
      </c>
      <c r="I65" s="9">
        <f t="shared" si="0"/>
        <v>0</v>
      </c>
      <c r="J65" s="8" t="e">
        <f t="shared" si="1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4"/>
        <v>0</v>
      </c>
      <c r="G66" s="153"/>
      <c r="H66" s="159"/>
      <c r="I66" s="9" t="e">
        <f t="shared" si="0"/>
        <v>#DIV/0!</v>
      </c>
      <c r="J66" s="8" t="e">
        <f t="shared" si="1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4"/>
        <v>0</v>
      </c>
      <c r="G67" s="33"/>
      <c r="H67" s="37"/>
      <c r="I67" s="9" t="e">
        <f t="shared" si="0"/>
        <v>#DIV/0!</v>
      </c>
      <c r="J67" s="8" t="e">
        <f t="shared" si="1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4"/>
        <v>0</v>
      </c>
      <c r="G68" s="33"/>
      <c r="H68" s="37"/>
      <c r="I68" s="9" t="e">
        <f t="shared" si="0"/>
        <v>#DIV/0!</v>
      </c>
      <c r="J68" s="8" t="e">
        <f t="shared" si="1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4"/>
        <v>0</v>
      </c>
      <c r="G69" s="33"/>
      <c r="H69" s="37"/>
      <c r="I69" s="9" t="e">
        <f t="shared" si="0"/>
        <v>#DIV/0!</v>
      </c>
      <c r="J69" s="8" t="e">
        <f t="shared" si="1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4"/>
        <v>0</v>
      </c>
      <c r="G70" s="33"/>
      <c r="H70" s="37"/>
      <c r="I70" s="9" t="e">
        <f t="shared" si="0"/>
        <v>#DIV/0!</v>
      </c>
      <c r="J70" s="8" t="e">
        <f t="shared" si="1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4"/>
        <v>0</v>
      </c>
      <c r="G71" s="33"/>
      <c r="H71" s="37"/>
      <c r="I71" s="9" t="e">
        <f t="shared" si="0"/>
        <v>#DIV/0!</v>
      </c>
      <c r="J71" s="8" t="e">
        <f t="shared" si="1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>
        <v>319.66000000000003</v>
      </c>
      <c r="F72" s="156">
        <f t="shared" si="4"/>
        <v>319.66000000000003</v>
      </c>
      <c r="G72" s="33"/>
      <c r="H72" s="37"/>
      <c r="I72" s="9">
        <f t="shared" si="0"/>
        <v>0</v>
      </c>
      <c r="J72" s="8" t="e">
        <f t="shared" si="1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4"/>
        <v>0</v>
      </c>
      <c r="G73" s="33"/>
      <c r="H73" s="37"/>
      <c r="I73" s="9" t="e">
        <f t="shared" si="0"/>
        <v>#DIV/0!</v>
      </c>
      <c r="J73" s="8" t="e">
        <f t="shared" si="1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4"/>
        <v>0</v>
      </c>
      <c r="G74" s="33"/>
      <c r="H74" s="37"/>
      <c r="I74" s="9" t="e">
        <f t="shared" si="0"/>
        <v>#DIV/0!</v>
      </c>
      <c r="J74" s="8" t="e">
        <f t="shared" si="1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4"/>
        <v>0</v>
      </c>
      <c r="G75" s="33"/>
      <c r="H75" s="37"/>
      <c r="I75" s="9" t="e">
        <f t="shared" si="0"/>
        <v>#DIV/0!</v>
      </c>
      <c r="J75" s="8" t="e">
        <f t="shared" si="1"/>
        <v>#DIV/0!</v>
      </c>
    </row>
    <row r="76" spans="1:10" ht="8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4"/>
        <v>0</v>
      </c>
      <c r="G76" s="33"/>
      <c r="H76" s="37"/>
      <c r="I76" s="9" t="e">
        <f t="shared" si="0"/>
        <v>#DIV/0!</v>
      </c>
      <c r="J76" s="8" t="e">
        <f t="shared" si="1"/>
        <v>#DIV/0!</v>
      </c>
    </row>
    <row r="77" spans="1:10" ht="10.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4"/>
        <v>0</v>
      </c>
      <c r="G77" s="33"/>
      <c r="H77" s="37"/>
      <c r="I77" s="9" t="e">
        <f t="shared" si="0"/>
        <v>#DIV/0!</v>
      </c>
      <c r="J77" s="8" t="e">
        <f t="shared" si="1"/>
        <v>#DIV/0!</v>
      </c>
    </row>
    <row r="78" spans="1:10" ht="36" x14ac:dyDescent="0.2">
      <c r="A78" s="13" t="s">
        <v>255</v>
      </c>
      <c r="B78" s="32" t="s">
        <v>175</v>
      </c>
      <c r="C78" s="16">
        <v>613984</v>
      </c>
      <c r="D78" s="29"/>
      <c r="E78" s="29"/>
      <c r="F78" s="156">
        <f t="shared" si="4"/>
        <v>0</v>
      </c>
      <c r="G78" s="33"/>
      <c r="H78" s="37"/>
      <c r="I78" s="9" t="e">
        <f t="shared" si="0"/>
        <v>#DIV/0!</v>
      </c>
      <c r="J78" s="8" t="e">
        <f t="shared" si="1"/>
        <v>#DIV/0!</v>
      </c>
    </row>
    <row r="79" spans="1:10" x14ac:dyDescent="0.2">
      <c r="A79" s="13" t="s">
        <v>256</v>
      </c>
      <c r="B79" s="32" t="s">
        <v>176</v>
      </c>
      <c r="C79" s="16">
        <v>613985</v>
      </c>
      <c r="D79" s="29"/>
      <c r="E79" s="29"/>
      <c r="F79" s="156">
        <f t="shared" si="4"/>
        <v>0</v>
      </c>
      <c r="G79" s="33"/>
      <c r="H79" s="37"/>
      <c r="I79" s="9" t="e">
        <f t="shared" si="0"/>
        <v>#DIV/0!</v>
      </c>
      <c r="J79" s="8" t="e">
        <f t="shared" si="1"/>
        <v>#DIV/0!</v>
      </c>
    </row>
    <row r="80" spans="1:10" x14ac:dyDescent="0.2">
      <c r="A80" s="13" t="s">
        <v>257</v>
      </c>
      <c r="B80" s="32" t="s">
        <v>177</v>
      </c>
      <c r="C80" s="16">
        <v>613991</v>
      </c>
      <c r="D80" s="29"/>
      <c r="E80" s="29"/>
      <c r="F80" s="156">
        <f t="shared" si="4"/>
        <v>0</v>
      </c>
      <c r="G80" s="33"/>
      <c r="H80" s="37"/>
      <c r="I80" s="9" t="e">
        <f t="shared" si="0"/>
        <v>#DIV/0!</v>
      </c>
      <c r="J80" s="8" t="e">
        <f t="shared" si="1"/>
        <v>#DIV/0!</v>
      </c>
    </row>
    <row r="81" spans="1:10" x14ac:dyDescent="0.2">
      <c r="A81" s="13" t="s">
        <v>258</v>
      </c>
      <c r="B81" s="32" t="s">
        <v>178</v>
      </c>
      <c r="C81" s="16"/>
      <c r="D81" s="29"/>
      <c r="E81" s="29"/>
      <c r="F81" s="156">
        <f t="shared" si="4"/>
        <v>0</v>
      </c>
      <c r="G81" s="33"/>
      <c r="H81" s="37"/>
      <c r="I81" s="9" t="e">
        <f t="shared" si="0"/>
        <v>#DIV/0!</v>
      </c>
      <c r="J81" s="8" t="e">
        <f t="shared" si="1"/>
        <v>#DIV/0!</v>
      </c>
    </row>
    <row r="82" spans="1:10" ht="24" x14ac:dyDescent="0.2">
      <c r="A82" s="149">
        <v>16</v>
      </c>
      <c r="B82" s="31" t="s">
        <v>4</v>
      </c>
      <c r="C82" s="30">
        <v>614000</v>
      </c>
      <c r="D82" s="29">
        <f>SUM(D83:D84)</f>
        <v>0</v>
      </c>
      <c r="E82" s="29">
        <f>SUM(E83:E84)</f>
        <v>0</v>
      </c>
      <c r="F82" s="29">
        <f>SUM(F83:F84)</f>
        <v>0</v>
      </c>
      <c r="G82" s="65">
        <f>SUM(G83:G91)</f>
        <v>0</v>
      </c>
      <c r="H82" s="58">
        <f>SUM(H83:H91)</f>
        <v>0</v>
      </c>
      <c r="I82" s="9" t="e">
        <f t="shared" si="0"/>
        <v>#DIV/0!</v>
      </c>
      <c r="J82" s="8" t="e">
        <f t="shared" si="1"/>
        <v>#DIV/0!</v>
      </c>
    </row>
    <row r="83" spans="1:10" x14ac:dyDescent="0.2">
      <c r="A83" s="151">
        <v>17</v>
      </c>
      <c r="B83" s="25" t="s">
        <v>30</v>
      </c>
      <c r="C83" s="16">
        <v>614100</v>
      </c>
      <c r="D83" s="29"/>
      <c r="E83" s="29"/>
      <c r="F83" s="29">
        <f t="shared" ref="F83:F91" si="5">SUM(D83:E83)</f>
        <v>0</v>
      </c>
      <c r="G83" s="33"/>
      <c r="H83" s="37"/>
      <c r="I83" s="9" t="e">
        <f t="shared" si="0"/>
        <v>#DIV/0!</v>
      </c>
      <c r="J83" s="8" t="e">
        <f t="shared" si="1"/>
        <v>#DIV/0!</v>
      </c>
    </row>
    <row r="84" spans="1:10" x14ac:dyDescent="0.2">
      <c r="A84" s="149">
        <v>18</v>
      </c>
      <c r="B84" s="25" t="s">
        <v>33</v>
      </c>
      <c r="C84" s="16">
        <v>614200</v>
      </c>
      <c r="D84" s="29"/>
      <c r="E84" s="29"/>
      <c r="F84" s="29">
        <f t="shared" si="5"/>
        <v>0</v>
      </c>
      <c r="G84" s="33"/>
      <c r="H84" s="37"/>
      <c r="I84" s="9" t="e">
        <f t="shared" si="0"/>
        <v>#DIV/0!</v>
      </c>
      <c r="J84" s="8" t="e">
        <f t="shared" si="1"/>
        <v>#DIV/0!</v>
      </c>
    </row>
    <row r="85" spans="1:10" x14ac:dyDescent="0.2">
      <c r="A85" s="151">
        <v>19</v>
      </c>
      <c r="B85" s="155" t="s">
        <v>34</v>
      </c>
      <c r="C85" s="67">
        <v>614300</v>
      </c>
      <c r="D85" s="29">
        <f>SUM(D86:D86)</f>
        <v>0</v>
      </c>
      <c r="E85" s="29">
        <f>SUM(E86:E86)</f>
        <v>0</v>
      </c>
      <c r="F85" s="29">
        <f t="shared" si="5"/>
        <v>0</v>
      </c>
      <c r="G85" s="33"/>
      <c r="H85" s="37"/>
      <c r="I85" s="9" t="e">
        <f t="shared" si="0"/>
        <v>#DIV/0!</v>
      </c>
      <c r="J85" s="8" t="e">
        <f t="shared" si="1"/>
        <v>#DIV/0!</v>
      </c>
    </row>
    <row r="86" spans="1:10" x14ac:dyDescent="0.2">
      <c r="A86" s="13"/>
      <c r="B86" s="25"/>
      <c r="C86" s="16"/>
      <c r="D86" s="29">
        <v>0</v>
      </c>
      <c r="E86" s="29">
        <f>SUM(D86)</f>
        <v>0</v>
      </c>
      <c r="F86" s="29">
        <f>SUM(E86)</f>
        <v>0</v>
      </c>
      <c r="G86" s="33"/>
      <c r="H86" s="37"/>
      <c r="I86" s="9" t="e">
        <f t="shared" si="0"/>
        <v>#DIV/0!</v>
      </c>
      <c r="J86" s="8" t="e">
        <f t="shared" si="1"/>
        <v>#DIV/0!</v>
      </c>
    </row>
    <row r="87" spans="1:10" x14ac:dyDescent="0.2">
      <c r="A87" s="149">
        <v>20</v>
      </c>
      <c r="B87" s="148" t="s">
        <v>71</v>
      </c>
      <c r="C87" s="149">
        <v>614400</v>
      </c>
      <c r="D87" s="29"/>
      <c r="E87" s="29"/>
      <c r="F87" s="29">
        <f t="shared" si="5"/>
        <v>0</v>
      </c>
      <c r="G87" s="33"/>
      <c r="H87" s="37"/>
      <c r="I87" s="9" t="e">
        <f t="shared" si="0"/>
        <v>#DIV/0!</v>
      </c>
      <c r="J87" s="8" t="e">
        <f t="shared" si="1"/>
        <v>#DIV/0!</v>
      </c>
    </row>
    <row r="88" spans="1:10" ht="24" x14ac:dyDescent="0.2">
      <c r="A88" s="151">
        <v>21</v>
      </c>
      <c r="B88" s="101" t="s">
        <v>70</v>
      </c>
      <c r="C88" s="16">
        <v>614500</v>
      </c>
      <c r="D88" s="29"/>
      <c r="E88" s="29"/>
      <c r="F88" s="29">
        <f t="shared" si="5"/>
        <v>0</v>
      </c>
      <c r="G88" s="33"/>
      <c r="H88" s="37"/>
      <c r="I88" s="9" t="e">
        <f t="shared" si="0"/>
        <v>#DIV/0!</v>
      </c>
      <c r="J88" s="8" t="e">
        <f t="shared" si="1"/>
        <v>#DIV/0!</v>
      </c>
    </row>
    <row r="89" spans="1:10" x14ac:dyDescent="0.2">
      <c r="A89" s="149">
        <v>22</v>
      </c>
      <c r="B89" s="32" t="s">
        <v>69</v>
      </c>
      <c r="C89" s="16">
        <v>614600</v>
      </c>
      <c r="D89" s="29"/>
      <c r="E89" s="29"/>
      <c r="F89" s="29">
        <f t="shared" si="5"/>
        <v>0</v>
      </c>
      <c r="G89" s="33"/>
      <c r="H89" s="37"/>
      <c r="I89" s="9" t="e">
        <f t="shared" si="0"/>
        <v>#DIV/0!</v>
      </c>
      <c r="J89" s="8" t="e">
        <f t="shared" si="1"/>
        <v>#DIV/0!</v>
      </c>
    </row>
    <row r="90" spans="1:10" x14ac:dyDescent="0.2">
      <c r="A90" s="151">
        <v>23</v>
      </c>
      <c r="B90" s="25" t="s">
        <v>68</v>
      </c>
      <c r="C90" s="16">
        <v>614700</v>
      </c>
      <c r="D90" s="29"/>
      <c r="E90" s="29"/>
      <c r="F90" s="29">
        <f t="shared" si="5"/>
        <v>0</v>
      </c>
      <c r="G90" s="33"/>
      <c r="H90" s="37"/>
      <c r="I90" s="9" t="e">
        <f t="shared" si="0"/>
        <v>#DIV/0!</v>
      </c>
      <c r="J90" s="8" t="e">
        <f t="shared" si="1"/>
        <v>#DIV/0!</v>
      </c>
    </row>
    <row r="91" spans="1:10" x14ac:dyDescent="0.2">
      <c r="A91" s="149">
        <v>24</v>
      </c>
      <c r="B91" s="93" t="s">
        <v>67</v>
      </c>
      <c r="C91" s="94">
        <v>614800</v>
      </c>
      <c r="D91" s="29"/>
      <c r="E91" s="29"/>
      <c r="F91" s="29">
        <f t="shared" si="5"/>
        <v>0</v>
      </c>
      <c r="G91" s="33"/>
      <c r="H91" s="37"/>
      <c r="I91" s="9" t="e">
        <f t="shared" si="0"/>
        <v>#DIV/0!</v>
      </c>
      <c r="J91" s="8" t="e">
        <f t="shared" si="1"/>
        <v>#DIV/0!</v>
      </c>
    </row>
    <row r="92" spans="1:10" x14ac:dyDescent="0.2">
      <c r="A92" s="151">
        <v>25</v>
      </c>
      <c r="B92" s="93" t="s">
        <v>27</v>
      </c>
      <c r="C92" s="94">
        <v>614900</v>
      </c>
      <c r="D92" s="29"/>
      <c r="E92" s="29"/>
      <c r="F92" s="29"/>
      <c r="G92" s="33"/>
      <c r="H92" s="62"/>
      <c r="I92" s="9" t="e">
        <f t="shared" si="0"/>
        <v>#DIV/0!</v>
      </c>
      <c r="J92" s="8" t="e">
        <f t="shared" ref="J92:J121" si="6">SUM(G92/H92)</f>
        <v>#DIV/0!</v>
      </c>
    </row>
    <row r="93" spans="1:10" x14ac:dyDescent="0.2">
      <c r="A93" s="17">
        <v>26</v>
      </c>
      <c r="B93" s="95" t="s">
        <v>5</v>
      </c>
      <c r="C93" s="96">
        <v>616000</v>
      </c>
      <c r="D93" s="29">
        <f>SUM(D94:D96)</f>
        <v>0</v>
      </c>
      <c r="E93" s="29">
        <f>SUM(E94:E96)</f>
        <v>0</v>
      </c>
      <c r="F93" s="29">
        <f t="shared" ref="F93:F122" si="7">SUM(D93:E93)</f>
        <v>0</v>
      </c>
      <c r="G93" s="29">
        <f>SUM(G94:G96)</f>
        <v>0</v>
      </c>
      <c r="H93" s="61">
        <f>SUM(H94:H96)</f>
        <v>0</v>
      </c>
      <c r="I93" s="9" t="e">
        <f t="shared" si="0"/>
        <v>#DIV/0!</v>
      </c>
      <c r="J93" s="8" t="e">
        <f t="shared" si="6"/>
        <v>#DIV/0!</v>
      </c>
    </row>
    <row r="94" spans="1:10" x14ac:dyDescent="0.2">
      <c r="A94" s="13">
        <v>27</v>
      </c>
      <c r="B94" s="32" t="s">
        <v>66</v>
      </c>
      <c r="C94" s="16">
        <v>616100</v>
      </c>
      <c r="D94" s="29"/>
      <c r="E94" s="29"/>
      <c r="F94" s="29">
        <f t="shared" si="7"/>
        <v>0</v>
      </c>
      <c r="G94" s="33"/>
      <c r="H94" s="37"/>
      <c r="I94" s="9" t="e">
        <f t="shared" si="0"/>
        <v>#DIV/0!</v>
      </c>
      <c r="J94" s="8" t="e">
        <f t="shared" si="6"/>
        <v>#DIV/0!</v>
      </c>
    </row>
    <row r="95" spans="1:10" x14ac:dyDescent="0.2">
      <c r="A95" s="17">
        <v>28</v>
      </c>
      <c r="B95" s="32" t="s">
        <v>65</v>
      </c>
      <c r="C95" s="16">
        <v>616200</v>
      </c>
      <c r="D95" s="29"/>
      <c r="E95" s="29"/>
      <c r="F95" s="29">
        <f t="shared" si="7"/>
        <v>0</v>
      </c>
      <c r="G95" s="33"/>
      <c r="H95" s="37"/>
      <c r="I95" s="9" t="e">
        <f t="shared" si="0"/>
        <v>#DIV/0!</v>
      </c>
      <c r="J95" s="8" t="e">
        <f t="shared" si="6"/>
        <v>#DIV/0!</v>
      </c>
    </row>
    <row r="96" spans="1:10" x14ac:dyDescent="0.2">
      <c r="A96" s="13">
        <v>29</v>
      </c>
      <c r="B96" s="32" t="s">
        <v>64</v>
      </c>
      <c r="C96" s="16">
        <v>616300</v>
      </c>
      <c r="D96" s="29"/>
      <c r="E96" s="29"/>
      <c r="F96" s="29">
        <f t="shared" si="7"/>
        <v>0</v>
      </c>
      <c r="G96" s="33"/>
      <c r="H96" s="37"/>
      <c r="I96" s="9" t="e">
        <f t="shared" si="0"/>
        <v>#DIV/0!</v>
      </c>
      <c r="J96" s="8" t="e">
        <f t="shared" si="6"/>
        <v>#DIV/0!</v>
      </c>
    </row>
    <row r="97" spans="1:10" x14ac:dyDescent="0.2">
      <c r="A97" s="13">
        <v>30</v>
      </c>
      <c r="B97" s="12" t="s">
        <v>6</v>
      </c>
      <c r="C97" s="22"/>
      <c r="D97" s="36">
        <f>SUM(D98+D106)</f>
        <v>0</v>
      </c>
      <c r="E97" s="36">
        <f>SUM(E98+E106)</f>
        <v>0</v>
      </c>
      <c r="F97" s="36">
        <f t="shared" si="7"/>
        <v>0</v>
      </c>
      <c r="G97" s="36">
        <f>SUM(G98+G106)</f>
        <v>0</v>
      </c>
      <c r="H97" s="35">
        <f>SUM(H98+H106)</f>
        <v>0</v>
      </c>
      <c r="I97" s="20" t="e">
        <f t="shared" si="0"/>
        <v>#DIV/0!</v>
      </c>
      <c r="J97" s="19" t="e">
        <f t="shared" si="6"/>
        <v>#DIV/0!</v>
      </c>
    </row>
    <row r="98" spans="1:10" ht="24" x14ac:dyDescent="0.2">
      <c r="A98" s="17">
        <v>31</v>
      </c>
      <c r="B98" s="31" t="s">
        <v>7</v>
      </c>
      <c r="C98" s="30">
        <v>821000</v>
      </c>
      <c r="D98" s="29">
        <f>SUM(D99:D105)</f>
        <v>0</v>
      </c>
      <c r="E98" s="29">
        <f>SUM(E99+E105+E101)</f>
        <v>0</v>
      </c>
      <c r="F98" s="29">
        <f t="shared" si="7"/>
        <v>0</v>
      </c>
      <c r="G98" s="29">
        <f>SUM(G99:G105)</f>
        <v>0</v>
      </c>
      <c r="H98" s="61">
        <f>SUM(H99:H105)</f>
        <v>0</v>
      </c>
      <c r="I98" s="9" t="e">
        <f t="shared" si="0"/>
        <v>#DIV/0!</v>
      </c>
      <c r="J98" s="8" t="e">
        <f t="shared" si="6"/>
        <v>#DIV/0!</v>
      </c>
    </row>
    <row r="99" spans="1:10" ht="24" x14ac:dyDescent="0.2">
      <c r="A99" s="13">
        <v>32</v>
      </c>
      <c r="B99" s="34" t="s">
        <v>63</v>
      </c>
      <c r="C99" s="16">
        <v>821100</v>
      </c>
      <c r="D99" s="29"/>
      <c r="E99" s="29"/>
      <c r="F99" s="29">
        <f t="shared" si="7"/>
        <v>0</v>
      </c>
      <c r="G99" s="33"/>
      <c r="H99" s="62"/>
      <c r="I99" s="9" t="e">
        <f t="shared" si="0"/>
        <v>#DIV/0!</v>
      </c>
      <c r="J99" s="8" t="e">
        <f t="shared" si="6"/>
        <v>#DIV/0!</v>
      </c>
    </row>
    <row r="100" spans="1:10" x14ac:dyDescent="0.2">
      <c r="A100" s="17">
        <v>33</v>
      </c>
      <c r="B100" s="32" t="s">
        <v>62</v>
      </c>
      <c r="C100" s="16">
        <v>821200</v>
      </c>
      <c r="D100" s="29"/>
      <c r="E100" s="29"/>
      <c r="F100" s="29">
        <f t="shared" si="7"/>
        <v>0</v>
      </c>
      <c r="G100" s="33"/>
      <c r="H100" s="37"/>
      <c r="I100" s="9" t="e">
        <f t="shared" si="0"/>
        <v>#DIV/0!</v>
      </c>
      <c r="J100" s="8" t="e">
        <f t="shared" si="6"/>
        <v>#DIV/0!</v>
      </c>
    </row>
    <row r="101" spans="1:10" x14ac:dyDescent="0.2">
      <c r="A101" s="151">
        <v>34</v>
      </c>
      <c r="B101" s="148" t="s">
        <v>61</v>
      </c>
      <c r="C101" s="149">
        <v>821300</v>
      </c>
      <c r="D101" s="29">
        <f>SUM(D102:D102)</f>
        <v>0</v>
      </c>
      <c r="E101" s="29">
        <f>SUM(E102:E102)</f>
        <v>0</v>
      </c>
      <c r="F101" s="29">
        <f t="shared" si="7"/>
        <v>0</v>
      </c>
      <c r="G101" s="33"/>
      <c r="H101" s="37"/>
      <c r="I101" s="9" t="e">
        <f t="shared" si="0"/>
        <v>#DIV/0!</v>
      </c>
      <c r="J101" s="8" t="e">
        <f t="shared" si="6"/>
        <v>#DIV/0!</v>
      </c>
    </row>
    <row r="102" spans="1:10" x14ac:dyDescent="0.2">
      <c r="A102" s="13" t="s">
        <v>264</v>
      </c>
      <c r="B102" s="32" t="s">
        <v>287</v>
      </c>
      <c r="C102" s="16">
        <v>821312</v>
      </c>
      <c r="D102" s="29"/>
      <c r="E102" s="29"/>
      <c r="F102" s="156">
        <f t="shared" si="7"/>
        <v>0</v>
      </c>
      <c r="G102" s="33"/>
      <c r="H102" s="159"/>
      <c r="I102" s="9"/>
      <c r="J102" s="8"/>
    </row>
    <row r="103" spans="1:10" x14ac:dyDescent="0.2">
      <c r="A103" s="17">
        <v>35</v>
      </c>
      <c r="B103" s="32" t="s">
        <v>60</v>
      </c>
      <c r="C103" s="16">
        <v>821400</v>
      </c>
      <c r="D103" s="29"/>
      <c r="E103" s="29"/>
      <c r="F103" s="29">
        <f t="shared" si="7"/>
        <v>0</v>
      </c>
      <c r="G103" s="33"/>
      <c r="H103" s="37"/>
      <c r="I103" s="9" t="e">
        <f t="shared" si="0"/>
        <v>#DIV/0!</v>
      </c>
      <c r="J103" s="8" t="e">
        <f t="shared" si="6"/>
        <v>#DIV/0!</v>
      </c>
    </row>
    <row r="104" spans="1:10" x14ac:dyDescent="0.2">
      <c r="A104" s="13">
        <v>36</v>
      </c>
      <c r="B104" s="32" t="s">
        <v>59</v>
      </c>
      <c r="C104" s="16">
        <v>821500</v>
      </c>
      <c r="D104" s="29"/>
      <c r="E104" s="29"/>
      <c r="F104" s="29">
        <f t="shared" si="7"/>
        <v>0</v>
      </c>
      <c r="G104" s="33"/>
      <c r="H104" s="37"/>
      <c r="I104" s="9" t="e">
        <f t="shared" si="0"/>
        <v>#DIV/0!</v>
      </c>
      <c r="J104" s="8" t="e">
        <f t="shared" si="6"/>
        <v>#DIV/0!</v>
      </c>
    </row>
    <row r="105" spans="1:10" x14ac:dyDescent="0.2">
      <c r="A105" s="17">
        <v>37</v>
      </c>
      <c r="B105" s="32" t="s">
        <v>58</v>
      </c>
      <c r="C105" s="16">
        <v>821600</v>
      </c>
      <c r="D105" s="29"/>
      <c r="E105" s="29"/>
      <c r="F105" s="29">
        <f t="shared" si="7"/>
        <v>0</v>
      </c>
      <c r="G105" s="33"/>
      <c r="H105" s="37"/>
      <c r="I105" s="9" t="e">
        <f t="shared" si="0"/>
        <v>#DIV/0!</v>
      </c>
      <c r="J105" s="8" t="e">
        <f t="shared" si="6"/>
        <v>#DIV/0!</v>
      </c>
    </row>
    <row r="106" spans="1:10" x14ac:dyDescent="0.2">
      <c r="A106" s="13">
        <v>38</v>
      </c>
      <c r="B106" s="31" t="s">
        <v>8</v>
      </c>
      <c r="C106" s="30">
        <v>615000</v>
      </c>
      <c r="D106" s="29">
        <f>SUM(D107:D109)</f>
        <v>0</v>
      </c>
      <c r="E106" s="29">
        <f>SUM(E107:E109)</f>
        <v>0</v>
      </c>
      <c r="F106" s="29">
        <f t="shared" si="7"/>
        <v>0</v>
      </c>
      <c r="G106" s="29">
        <f>SUM(G107:G109)</f>
        <v>0</v>
      </c>
      <c r="H106" s="61">
        <f>SUM(H107:H109)</f>
        <v>0</v>
      </c>
      <c r="I106" s="9" t="e">
        <f t="shared" si="0"/>
        <v>#DIV/0!</v>
      </c>
      <c r="J106" s="8" t="e">
        <f t="shared" si="6"/>
        <v>#DIV/0!</v>
      </c>
    </row>
    <row r="107" spans="1:10" x14ac:dyDescent="0.2">
      <c r="A107" s="17">
        <v>39</v>
      </c>
      <c r="B107" s="25" t="s">
        <v>57</v>
      </c>
      <c r="C107" s="28">
        <v>615100</v>
      </c>
      <c r="D107" s="29"/>
      <c r="E107" s="29"/>
      <c r="F107" s="29">
        <f t="shared" si="7"/>
        <v>0</v>
      </c>
      <c r="G107" s="33"/>
      <c r="H107" s="37"/>
      <c r="I107" s="9" t="e">
        <f t="shared" si="0"/>
        <v>#DIV/0!</v>
      </c>
      <c r="J107" s="8" t="e">
        <f t="shared" si="6"/>
        <v>#DIV/0!</v>
      </c>
    </row>
    <row r="108" spans="1:10" ht="24" x14ac:dyDescent="0.2">
      <c r="A108" s="13">
        <v>40</v>
      </c>
      <c r="B108" s="23" t="s">
        <v>35</v>
      </c>
      <c r="C108" s="16">
        <v>615200</v>
      </c>
      <c r="D108" s="29"/>
      <c r="E108" s="29"/>
      <c r="F108" s="29">
        <f t="shared" si="7"/>
        <v>0</v>
      </c>
      <c r="G108" s="33"/>
      <c r="H108" s="37"/>
      <c r="I108" s="9" t="e">
        <f t="shared" si="0"/>
        <v>#DIV/0!</v>
      </c>
      <c r="J108" s="8" t="e">
        <f t="shared" si="6"/>
        <v>#DIV/0!</v>
      </c>
    </row>
    <row r="109" spans="1:10" x14ac:dyDescent="0.2">
      <c r="A109" s="17">
        <v>41</v>
      </c>
      <c r="B109" s="25" t="s">
        <v>56</v>
      </c>
      <c r="C109" s="16">
        <v>615300</v>
      </c>
      <c r="D109" s="15"/>
      <c r="E109" s="15"/>
      <c r="F109" s="15">
        <f t="shared" si="7"/>
        <v>0</v>
      </c>
      <c r="G109" s="15"/>
      <c r="H109" s="63"/>
      <c r="I109" s="9" t="e">
        <f t="shared" si="0"/>
        <v>#DIV/0!</v>
      </c>
      <c r="J109" s="8" t="e">
        <f t="shared" si="6"/>
        <v>#DIV/0!</v>
      </c>
    </row>
    <row r="110" spans="1:10" x14ac:dyDescent="0.2">
      <c r="A110" s="13">
        <v>42</v>
      </c>
      <c r="B110" s="24" t="s">
        <v>9</v>
      </c>
      <c r="C110" s="22">
        <v>822000</v>
      </c>
      <c r="D110" s="21">
        <f>SUM(D111:D117)</f>
        <v>0</v>
      </c>
      <c r="E110" s="21">
        <f>SUM(E111:E117)</f>
        <v>0</v>
      </c>
      <c r="F110" s="21">
        <f t="shared" si="7"/>
        <v>0</v>
      </c>
      <c r="G110" s="21">
        <f>SUM(G111:G117)</f>
        <v>0</v>
      </c>
      <c r="H110" s="64">
        <f>SUM(H111:H117)</f>
        <v>0</v>
      </c>
      <c r="I110" s="20" t="e">
        <f t="shared" si="0"/>
        <v>#DIV/0!</v>
      </c>
      <c r="J110" s="19" t="e">
        <f t="shared" si="6"/>
        <v>#DIV/0!</v>
      </c>
    </row>
    <row r="111" spans="1:10" x14ac:dyDescent="0.2">
      <c r="A111" s="17">
        <v>43</v>
      </c>
      <c r="B111" s="97" t="s">
        <v>55</v>
      </c>
      <c r="C111" s="94">
        <v>822100</v>
      </c>
      <c r="D111" s="15"/>
      <c r="E111" s="15"/>
      <c r="F111" s="15">
        <f t="shared" si="7"/>
        <v>0</v>
      </c>
      <c r="G111" s="15"/>
      <c r="H111" s="63"/>
      <c r="I111" s="9" t="e">
        <f t="shared" si="0"/>
        <v>#DIV/0!</v>
      </c>
      <c r="J111" s="8" t="e">
        <f t="shared" si="6"/>
        <v>#DIV/0!</v>
      </c>
    </row>
    <row r="112" spans="1:10" ht="24" x14ac:dyDescent="0.2">
      <c r="A112" s="13">
        <v>44</v>
      </c>
      <c r="B112" s="97" t="s">
        <v>54</v>
      </c>
      <c r="C112" s="94">
        <v>822200</v>
      </c>
      <c r="D112" s="15"/>
      <c r="E112" s="15"/>
      <c r="F112" s="15">
        <f t="shared" si="7"/>
        <v>0</v>
      </c>
      <c r="G112" s="15"/>
      <c r="H112" s="63"/>
      <c r="I112" s="9" t="e">
        <f t="shared" si="0"/>
        <v>#DIV/0!</v>
      </c>
      <c r="J112" s="8" t="e">
        <f t="shared" si="6"/>
        <v>#DIV/0!</v>
      </c>
    </row>
    <row r="113" spans="1:10" x14ac:dyDescent="0.2">
      <c r="A113" s="17">
        <v>45</v>
      </c>
      <c r="B113" s="97" t="s">
        <v>53</v>
      </c>
      <c r="C113" s="94">
        <v>822300</v>
      </c>
      <c r="D113" s="15"/>
      <c r="E113" s="15"/>
      <c r="F113" s="15">
        <f t="shared" si="7"/>
        <v>0</v>
      </c>
      <c r="G113" s="15"/>
      <c r="H113" s="63"/>
      <c r="I113" s="9" t="e">
        <f t="shared" si="0"/>
        <v>#DIV/0!</v>
      </c>
      <c r="J113" s="8" t="e">
        <f t="shared" si="6"/>
        <v>#DIV/0!</v>
      </c>
    </row>
    <row r="114" spans="1:10" x14ac:dyDescent="0.2">
      <c r="A114" s="13">
        <v>46</v>
      </c>
      <c r="B114" s="98" t="s">
        <v>52</v>
      </c>
      <c r="C114" s="94">
        <v>822400</v>
      </c>
      <c r="D114" s="15"/>
      <c r="E114" s="15"/>
      <c r="F114" s="15">
        <f t="shared" si="7"/>
        <v>0</v>
      </c>
      <c r="G114" s="15"/>
      <c r="H114" s="63"/>
      <c r="I114" s="9" t="e">
        <f t="shared" ref="I114:I122" si="8">SUM(G114/F114)</f>
        <v>#DIV/0!</v>
      </c>
      <c r="J114" s="8" t="e">
        <f t="shared" si="6"/>
        <v>#DIV/0!</v>
      </c>
    </row>
    <row r="115" spans="1:10" ht="36" x14ac:dyDescent="0.2">
      <c r="A115" s="17">
        <v>47</v>
      </c>
      <c r="B115" s="98" t="s">
        <v>31</v>
      </c>
      <c r="C115" s="94">
        <v>822500</v>
      </c>
      <c r="D115" s="15"/>
      <c r="E115" s="15"/>
      <c r="F115" s="15">
        <f t="shared" si="7"/>
        <v>0</v>
      </c>
      <c r="G115" s="15"/>
      <c r="H115" s="63"/>
      <c r="I115" s="9" t="e">
        <f t="shared" si="8"/>
        <v>#DIV/0!</v>
      </c>
      <c r="J115" s="8" t="e">
        <f t="shared" si="6"/>
        <v>#DIV/0!</v>
      </c>
    </row>
    <row r="116" spans="1:10" x14ac:dyDescent="0.2">
      <c r="A116" s="13">
        <v>48</v>
      </c>
      <c r="B116" s="97" t="s">
        <v>51</v>
      </c>
      <c r="C116" s="94">
        <v>822600</v>
      </c>
      <c r="D116" s="15"/>
      <c r="E116" s="15"/>
      <c r="F116" s="15">
        <f t="shared" si="7"/>
        <v>0</v>
      </c>
      <c r="G116" s="15"/>
      <c r="H116" s="63"/>
      <c r="I116" s="9" t="e">
        <f t="shared" si="8"/>
        <v>#DIV/0!</v>
      </c>
      <c r="J116" s="8" t="e">
        <f t="shared" si="6"/>
        <v>#DIV/0!</v>
      </c>
    </row>
    <row r="117" spans="1:10" x14ac:dyDescent="0.2">
      <c r="A117" s="17">
        <v>49</v>
      </c>
      <c r="B117" s="97" t="s">
        <v>50</v>
      </c>
      <c r="C117" s="94">
        <v>822700</v>
      </c>
      <c r="D117" s="15"/>
      <c r="E117" s="15"/>
      <c r="F117" s="15">
        <f t="shared" si="7"/>
        <v>0</v>
      </c>
      <c r="G117" s="15"/>
      <c r="H117" s="63"/>
      <c r="I117" s="9" t="e">
        <f t="shared" si="8"/>
        <v>#DIV/0!</v>
      </c>
      <c r="J117" s="8" t="e">
        <f t="shared" si="6"/>
        <v>#DIV/0!</v>
      </c>
    </row>
    <row r="118" spans="1:10" x14ac:dyDescent="0.2">
      <c r="A118" s="13">
        <v>50</v>
      </c>
      <c r="B118" s="12" t="s">
        <v>10</v>
      </c>
      <c r="C118" s="22">
        <v>823000</v>
      </c>
      <c r="D118" s="21">
        <f>SUM(D119:D121)</f>
        <v>0</v>
      </c>
      <c r="E118" s="21">
        <f>SUM(E119:E121)</f>
        <v>0</v>
      </c>
      <c r="F118" s="21">
        <f t="shared" si="7"/>
        <v>0</v>
      </c>
      <c r="G118" s="21">
        <f>SUM(G119:G121)</f>
        <v>0</v>
      </c>
      <c r="H118" s="64">
        <f>SUM(H119:H121)</f>
        <v>0</v>
      </c>
      <c r="I118" s="20" t="e">
        <f t="shared" si="8"/>
        <v>#DIV/0!</v>
      </c>
      <c r="J118" s="19" t="e">
        <f t="shared" si="6"/>
        <v>#DIV/0!</v>
      </c>
    </row>
    <row r="119" spans="1:10" x14ac:dyDescent="0.2">
      <c r="A119" s="17">
        <v>51</v>
      </c>
      <c r="B119" s="18" t="s">
        <v>49</v>
      </c>
      <c r="C119" s="16">
        <v>823100</v>
      </c>
      <c r="D119" s="15"/>
      <c r="E119" s="15"/>
      <c r="F119" s="15">
        <f t="shared" si="7"/>
        <v>0</v>
      </c>
      <c r="G119" s="15"/>
      <c r="H119" s="63"/>
      <c r="I119" s="9" t="e">
        <f t="shared" si="8"/>
        <v>#DIV/0!</v>
      </c>
      <c r="J119" s="8" t="e">
        <f t="shared" si="6"/>
        <v>#DIV/0!</v>
      </c>
    </row>
    <row r="120" spans="1:10" x14ac:dyDescent="0.2">
      <c r="A120" s="13">
        <v>52</v>
      </c>
      <c r="B120" s="18" t="s">
        <v>48</v>
      </c>
      <c r="C120" s="16">
        <v>823200</v>
      </c>
      <c r="D120" s="15"/>
      <c r="E120" s="15"/>
      <c r="F120" s="15">
        <f t="shared" si="7"/>
        <v>0</v>
      </c>
      <c r="G120" s="15"/>
      <c r="H120" s="63"/>
      <c r="I120" s="9" t="e">
        <f t="shared" si="8"/>
        <v>#DIV/0!</v>
      </c>
      <c r="J120" s="8" t="e">
        <f t="shared" si="6"/>
        <v>#DIV/0!</v>
      </c>
    </row>
    <row r="121" spans="1:10" x14ac:dyDescent="0.2">
      <c r="A121" s="17">
        <v>53</v>
      </c>
      <c r="B121" s="97" t="s">
        <v>47</v>
      </c>
      <c r="C121" s="94">
        <v>823300</v>
      </c>
      <c r="D121" s="15"/>
      <c r="E121" s="15"/>
      <c r="F121" s="15">
        <f t="shared" si="7"/>
        <v>0</v>
      </c>
      <c r="G121" s="15"/>
      <c r="H121" s="63"/>
      <c r="I121" s="9" t="e">
        <f t="shared" si="8"/>
        <v>#DIV/0!</v>
      </c>
      <c r="J121" s="8" t="e">
        <f t="shared" si="6"/>
        <v>#DIV/0!</v>
      </c>
    </row>
    <row r="122" spans="1:10" x14ac:dyDescent="0.2">
      <c r="A122" s="17">
        <v>54</v>
      </c>
      <c r="B122" s="12" t="s">
        <v>45</v>
      </c>
      <c r="C122" s="11"/>
      <c r="D122" s="10"/>
      <c r="E122" s="10"/>
      <c r="F122" s="10">
        <f t="shared" si="7"/>
        <v>0</v>
      </c>
      <c r="G122" s="10"/>
      <c r="H122" s="196"/>
      <c r="I122" s="20" t="e">
        <f t="shared" si="8"/>
        <v>#DIV/0!</v>
      </c>
      <c r="J122" s="19" t="e">
        <f>SUM(G122/H122)</f>
        <v>#DIV/0!</v>
      </c>
    </row>
    <row r="123" spans="1:10" x14ac:dyDescent="0.2">
      <c r="A123" s="13">
        <v>55</v>
      </c>
      <c r="B123" s="41" t="s">
        <v>11</v>
      </c>
      <c r="C123" s="40"/>
      <c r="D123" s="36">
        <f>SUM(D17+D122)</f>
        <v>0</v>
      </c>
      <c r="E123" s="36">
        <f>SUM(E17+E122)</f>
        <v>319.66000000000003</v>
      </c>
      <c r="F123" s="36">
        <f>SUM(F17+F122)</f>
        <v>319.66000000000003</v>
      </c>
      <c r="G123" s="36">
        <f>SUM(G17+G122)</f>
        <v>0</v>
      </c>
      <c r="H123" s="57">
        <f>SUM(H17+H122)</f>
        <v>0</v>
      </c>
      <c r="I123" s="20">
        <f>SUM(G123/F123)</f>
        <v>0</v>
      </c>
      <c r="J123" s="19" t="e">
        <f>SUM(G123/H123)</f>
        <v>#DIV/0!</v>
      </c>
    </row>
    <row r="125" spans="1:10" x14ac:dyDescent="0.2">
      <c r="H125" s="2" t="s">
        <v>41</v>
      </c>
    </row>
    <row r="126" spans="1:10" x14ac:dyDescent="0.2">
      <c r="H126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9" fitToHeight="0" orientation="portrait" r:id="rId1"/>
  <headerFooter alignWithMargins="0"/>
  <rowBreaks count="1" manualBreakCount="1">
    <brk id="5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zoomScaleNormal="100" zoomScaleSheetLayoutView="100" workbookViewId="0">
      <selection activeCell="E37" sqref="E37"/>
    </sheetView>
  </sheetViews>
  <sheetFormatPr defaultColWidth="8.69921875" defaultRowHeight="12.75" x14ac:dyDescent="0.2"/>
  <cols>
    <col min="1" max="1" width="7.69921875" style="3" customWidth="1"/>
    <col min="2" max="2" width="25.69921875" style="3" customWidth="1"/>
    <col min="3" max="3" width="5.69921875" style="3" customWidth="1"/>
    <col min="4" max="6" width="9.69921875" style="3" customWidth="1"/>
    <col min="7" max="7" width="11.69921875" style="3" customWidth="1"/>
    <col min="8" max="8" width="10.69921875" style="3" customWidth="1"/>
    <col min="9" max="10" width="6.19921875" style="3" customWidth="1"/>
    <col min="11" max="16384" width="8.69921875" style="3"/>
  </cols>
  <sheetData>
    <row r="1" spans="1:11" ht="15" x14ac:dyDescent="0.25">
      <c r="A1" s="113" t="s">
        <v>39</v>
      </c>
      <c r="B1" s="114"/>
      <c r="C1" s="115"/>
      <c r="D1" s="116"/>
      <c r="E1" s="116"/>
      <c r="F1" s="117"/>
      <c r="G1" s="118" t="s">
        <v>79</v>
      </c>
      <c r="H1" s="116"/>
      <c r="I1" s="69"/>
      <c r="J1" s="69"/>
    </row>
    <row r="2" spans="1:11" ht="30" customHeight="1" x14ac:dyDescent="0.25">
      <c r="A2" s="119" t="s">
        <v>15</v>
      </c>
      <c r="B2" s="112" t="s">
        <v>94</v>
      </c>
      <c r="C2" s="115"/>
      <c r="D2" s="116"/>
      <c r="E2" s="116"/>
      <c r="F2" s="120"/>
      <c r="G2" s="121" t="s">
        <v>25</v>
      </c>
      <c r="H2" s="122" t="s">
        <v>89</v>
      </c>
      <c r="I2" s="69"/>
      <c r="J2" s="69"/>
    </row>
    <row r="3" spans="1:11" ht="15" customHeight="1" x14ac:dyDescent="0.25">
      <c r="A3" s="119"/>
      <c r="B3" s="112" t="s">
        <v>467</v>
      </c>
      <c r="C3" s="115"/>
      <c r="D3" s="117"/>
      <c r="E3" s="117"/>
      <c r="F3" s="123"/>
      <c r="G3" s="124"/>
      <c r="H3" s="125"/>
      <c r="I3" s="71"/>
      <c r="J3" s="72"/>
    </row>
    <row r="4" spans="1:11" ht="15" customHeight="1" x14ac:dyDescent="0.25">
      <c r="A4" s="126" t="s">
        <v>21</v>
      </c>
      <c r="B4" s="112" t="s">
        <v>95</v>
      </c>
      <c r="C4" s="115"/>
      <c r="D4" s="117"/>
      <c r="E4" s="117"/>
      <c r="F4" s="120"/>
      <c r="G4" s="121" t="s">
        <v>17</v>
      </c>
      <c r="H4" s="127">
        <v>30</v>
      </c>
      <c r="I4" s="71"/>
      <c r="J4" s="72"/>
    </row>
    <row r="5" spans="1:11" ht="15" customHeight="1" x14ac:dyDescent="0.2">
      <c r="A5" s="128"/>
      <c r="B5" s="129"/>
      <c r="C5" s="130"/>
      <c r="D5" s="131"/>
      <c r="E5" s="131"/>
      <c r="F5" s="120"/>
      <c r="G5" s="124"/>
      <c r="H5" s="125"/>
      <c r="I5" s="71"/>
      <c r="J5" s="72"/>
    </row>
    <row r="6" spans="1:11" ht="15" customHeight="1" x14ac:dyDescent="0.2">
      <c r="A6" s="132" t="s">
        <v>16</v>
      </c>
      <c r="B6" s="127">
        <v>4200885910002</v>
      </c>
      <c r="C6" s="130"/>
      <c r="D6" s="133"/>
      <c r="E6" s="133"/>
      <c r="F6" s="120"/>
      <c r="G6" s="121" t="s">
        <v>24</v>
      </c>
      <c r="H6" s="122" t="s">
        <v>100</v>
      </c>
      <c r="I6" s="71"/>
      <c r="J6" s="72"/>
    </row>
    <row r="7" spans="1:11" ht="15" customHeight="1" x14ac:dyDescent="0.2">
      <c r="A7" s="132"/>
      <c r="B7" s="125"/>
      <c r="C7" s="130"/>
      <c r="D7" s="133"/>
      <c r="E7" s="133"/>
      <c r="F7" s="120"/>
      <c r="G7" s="124"/>
      <c r="H7" s="125"/>
      <c r="I7" s="77"/>
      <c r="J7" s="77"/>
    </row>
    <row r="8" spans="1:11" ht="15" customHeight="1" x14ac:dyDescent="0.2">
      <c r="A8" s="120" t="s">
        <v>23</v>
      </c>
      <c r="B8" s="134" t="s">
        <v>96</v>
      </c>
      <c r="C8" s="130"/>
      <c r="D8" s="133"/>
      <c r="E8" s="133"/>
      <c r="F8" s="135"/>
      <c r="G8" s="136" t="s">
        <v>19</v>
      </c>
      <c r="H8" s="137" t="s">
        <v>86</v>
      </c>
      <c r="I8" s="77"/>
      <c r="J8" s="77"/>
    </row>
    <row r="9" spans="1:11" ht="15" customHeight="1" x14ac:dyDescent="0.2">
      <c r="A9" s="132"/>
      <c r="B9" s="138"/>
      <c r="C9" s="130"/>
      <c r="D9" s="133"/>
      <c r="E9" s="133"/>
      <c r="F9" s="120"/>
      <c r="G9" s="136" t="s">
        <v>38</v>
      </c>
      <c r="H9" s="137"/>
      <c r="I9" s="77"/>
      <c r="J9" s="77"/>
    </row>
    <row r="10" spans="1:11" ht="15" customHeight="1" x14ac:dyDescent="0.2">
      <c r="A10" s="120"/>
      <c r="B10" s="139"/>
      <c r="C10" s="140"/>
      <c r="D10" s="141"/>
      <c r="E10" s="141"/>
      <c r="F10" s="135"/>
      <c r="G10" s="136" t="s">
        <v>20</v>
      </c>
      <c r="H10" s="142" t="s">
        <v>97</v>
      </c>
      <c r="I10" s="80"/>
      <c r="J10" s="77"/>
    </row>
    <row r="11" spans="1:11" ht="15" customHeight="1" x14ac:dyDescent="0.2">
      <c r="A11" s="73"/>
      <c r="B11" s="78"/>
      <c r="C11" s="73"/>
      <c r="D11" s="79"/>
      <c r="E11" s="79"/>
      <c r="F11" s="81"/>
      <c r="G11" s="47"/>
      <c r="H11" s="51"/>
      <c r="I11" s="80"/>
      <c r="J11" s="77"/>
    </row>
    <row r="12" spans="1:11" s="54" customFormat="1" ht="15" customHeight="1" x14ac:dyDescent="0.25">
      <c r="A12" s="232" t="s">
        <v>82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1" s="54" customFormat="1" ht="15" customHeight="1" x14ac:dyDescent="0.25">
      <c r="A13" s="233" t="s">
        <v>494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5" customHeight="1" x14ac:dyDescent="0.2">
      <c r="A14" s="50"/>
      <c r="B14" s="49"/>
      <c r="C14" s="49"/>
      <c r="D14" s="48"/>
      <c r="E14" s="48"/>
      <c r="F14" s="48"/>
      <c r="G14" s="47"/>
      <c r="H14" s="52"/>
      <c r="I14" s="52"/>
      <c r="J14" s="99" t="s">
        <v>40</v>
      </c>
    </row>
    <row r="15" spans="1:11" ht="96" customHeight="1" x14ac:dyDescent="0.2">
      <c r="A15" s="46" t="s">
        <v>46</v>
      </c>
      <c r="B15" s="46" t="s">
        <v>44</v>
      </c>
      <c r="C15" s="46" t="s">
        <v>43</v>
      </c>
      <c r="D15" s="67" t="s">
        <v>80</v>
      </c>
      <c r="E15" s="67" t="s">
        <v>14</v>
      </c>
      <c r="F15" s="67" t="s">
        <v>36</v>
      </c>
      <c r="G15" s="55" t="s">
        <v>78</v>
      </c>
      <c r="H15" s="45" t="s">
        <v>42</v>
      </c>
      <c r="I15" s="45" t="s">
        <v>81</v>
      </c>
      <c r="J15" s="45" t="s">
        <v>13</v>
      </c>
    </row>
    <row r="16" spans="1:11" ht="12" customHeight="1" x14ac:dyDescent="0.2">
      <c r="A16" s="44">
        <v>1</v>
      </c>
      <c r="B16" s="44">
        <v>2</v>
      </c>
      <c r="C16" s="44">
        <v>3</v>
      </c>
      <c r="D16" s="43">
        <v>4</v>
      </c>
      <c r="E16" s="43">
        <v>5</v>
      </c>
      <c r="F16" s="43" t="s">
        <v>12</v>
      </c>
      <c r="G16" s="56">
        <v>7</v>
      </c>
      <c r="H16" s="42">
        <v>8</v>
      </c>
      <c r="I16" s="42">
        <v>9</v>
      </c>
      <c r="J16" s="42">
        <v>10</v>
      </c>
    </row>
    <row r="17" spans="1:10" ht="18.75" customHeight="1" x14ac:dyDescent="0.2">
      <c r="A17" s="17">
        <v>1</v>
      </c>
      <c r="B17" s="12" t="s">
        <v>0</v>
      </c>
      <c r="C17" s="22"/>
      <c r="D17" s="36">
        <f>SUM(D18+D93+D110)</f>
        <v>0</v>
      </c>
      <c r="E17" s="36">
        <f>SUM(E18+E93+E110)</f>
        <v>1129.95</v>
      </c>
      <c r="F17" s="36">
        <f>SUM(D17:E17)</f>
        <v>1129.95</v>
      </c>
      <c r="G17" s="36">
        <f>SUM(G18+G93+G110)</f>
        <v>0</v>
      </c>
      <c r="H17" s="57">
        <f>SUM(H18+H93+H110)</f>
        <v>0</v>
      </c>
      <c r="I17" s="20">
        <f t="shared" ref="I17:I42" si="0">SUM(G17/F17)</f>
        <v>0</v>
      </c>
      <c r="J17" s="19" t="e">
        <f t="shared" ref="J17:J42" si="1">SUM(G17/H17)</f>
        <v>#DIV/0!</v>
      </c>
    </row>
    <row r="18" spans="1:10" ht="18.75" customHeight="1" x14ac:dyDescent="0.2">
      <c r="A18" s="13">
        <v>2</v>
      </c>
      <c r="B18" s="12" t="s">
        <v>1</v>
      </c>
      <c r="C18" s="22">
        <v>610000</v>
      </c>
      <c r="D18" s="36">
        <f>SUM(D19+D24+D83+D89)</f>
        <v>0</v>
      </c>
      <c r="E18" s="36">
        <f>SUM(E19+E24+E83+E89)</f>
        <v>1129.95</v>
      </c>
      <c r="F18" s="36">
        <f>SUM(D18:E18)</f>
        <v>1129.95</v>
      </c>
      <c r="G18" s="36">
        <f>SUM(G19+G24+G83+G89)</f>
        <v>0</v>
      </c>
      <c r="H18" s="57">
        <f>SUM(H19+H24+H83+H89)</f>
        <v>0</v>
      </c>
      <c r="I18" s="20">
        <f t="shared" si="0"/>
        <v>0</v>
      </c>
      <c r="J18" s="19" t="e">
        <f t="shared" si="1"/>
        <v>#DIV/0!</v>
      </c>
    </row>
    <row r="19" spans="1:10" ht="15" customHeight="1" x14ac:dyDescent="0.2">
      <c r="A19" s="151">
        <v>3</v>
      </c>
      <c r="B19" s="31" t="s">
        <v>2</v>
      </c>
      <c r="C19" s="30">
        <v>611000</v>
      </c>
      <c r="D19" s="65">
        <f>SUM(D20+D22)</f>
        <v>0</v>
      </c>
      <c r="E19" s="65">
        <f>SUM(E20:E22)</f>
        <v>0</v>
      </c>
      <c r="F19" s="65">
        <f>SUM(D19:E19)</f>
        <v>0</v>
      </c>
      <c r="G19" s="65">
        <f>SUM(G20+G22)</f>
        <v>0</v>
      </c>
      <c r="H19" s="58">
        <f>SUM(H20+H22)</f>
        <v>0</v>
      </c>
      <c r="I19" s="9" t="e">
        <f t="shared" si="0"/>
        <v>#DIV/0!</v>
      </c>
      <c r="J19" s="8" t="e">
        <f t="shared" si="1"/>
        <v>#DIV/0!</v>
      </c>
    </row>
    <row r="20" spans="1:10" ht="15" customHeight="1" x14ac:dyDescent="0.2">
      <c r="A20" s="17">
        <v>4</v>
      </c>
      <c r="B20" s="148" t="s">
        <v>77</v>
      </c>
      <c r="C20" s="149">
        <v>611100</v>
      </c>
      <c r="D20" s="65">
        <f>SUM(D21:D21)</f>
        <v>0</v>
      </c>
      <c r="E20" s="65">
        <f>SUM(E21:E21)</f>
        <v>0</v>
      </c>
      <c r="F20" s="65">
        <f>SUM(F21:F21)</f>
        <v>0</v>
      </c>
      <c r="G20" s="65">
        <f>SUM(G21:G21)</f>
        <v>0</v>
      </c>
      <c r="H20" s="195">
        <f>SUM(H21:H21)</f>
        <v>0</v>
      </c>
      <c r="I20" s="9" t="e">
        <f t="shared" si="0"/>
        <v>#DIV/0!</v>
      </c>
      <c r="J20" s="8" t="e">
        <f t="shared" si="1"/>
        <v>#DIV/0!</v>
      </c>
    </row>
    <row r="21" spans="1:10" ht="15" customHeight="1" x14ac:dyDescent="0.2">
      <c r="A21" s="17"/>
      <c r="B21" s="32" t="s">
        <v>107</v>
      </c>
      <c r="C21" s="16">
        <v>611111</v>
      </c>
      <c r="D21" s="156"/>
      <c r="E21" s="156"/>
      <c r="F21" s="156">
        <f t="shared" ref="F21:F42" si="2">SUM(D21:E21)</f>
        <v>0</v>
      </c>
      <c r="G21" s="156"/>
      <c r="H21" s="157"/>
      <c r="I21" s="9" t="e">
        <f t="shared" si="0"/>
        <v>#DIV/0!</v>
      </c>
      <c r="J21" s="8" t="e">
        <f t="shared" si="1"/>
        <v>#DIV/0!</v>
      </c>
    </row>
    <row r="22" spans="1:10" ht="25.5" customHeight="1" x14ac:dyDescent="0.2">
      <c r="A22" s="13">
        <v>5</v>
      </c>
      <c r="B22" s="148" t="s">
        <v>76</v>
      </c>
      <c r="C22" s="149">
        <v>611200</v>
      </c>
      <c r="D22" s="65">
        <f>SUM(D23:D23)</f>
        <v>0</v>
      </c>
      <c r="E22" s="65">
        <f>SUM(E23:E23)</f>
        <v>0</v>
      </c>
      <c r="F22" s="33">
        <f t="shared" si="2"/>
        <v>0</v>
      </c>
      <c r="G22" s="33">
        <f>SUM(G23:G23)</f>
        <v>0</v>
      </c>
      <c r="H22" s="62">
        <f>SUM(H23:H23)</f>
        <v>0</v>
      </c>
      <c r="I22" s="9" t="e">
        <f t="shared" si="0"/>
        <v>#DIV/0!</v>
      </c>
      <c r="J22" s="8" t="e">
        <f t="shared" si="1"/>
        <v>#DIV/0!</v>
      </c>
    </row>
    <row r="23" spans="1:10" ht="15" customHeight="1" x14ac:dyDescent="0.2">
      <c r="A23" s="13"/>
      <c r="B23" s="32" t="s">
        <v>120</v>
      </c>
      <c r="C23" s="16">
        <v>611211</v>
      </c>
      <c r="D23" s="156"/>
      <c r="E23" s="156"/>
      <c r="F23" s="153">
        <f t="shared" si="2"/>
        <v>0</v>
      </c>
      <c r="G23" s="15"/>
      <c r="H23" s="59"/>
      <c r="I23" s="9" t="e">
        <f t="shared" si="0"/>
        <v>#DIV/0!</v>
      </c>
      <c r="J23" s="8" t="e">
        <f t="shared" si="1"/>
        <v>#DIV/0!</v>
      </c>
    </row>
    <row r="24" spans="1:10" ht="15" customHeight="1" x14ac:dyDescent="0.2">
      <c r="A24" s="149">
        <v>6</v>
      </c>
      <c r="B24" s="31" t="s">
        <v>3</v>
      </c>
      <c r="C24" s="30">
        <v>613000</v>
      </c>
      <c r="D24" s="66">
        <f>SUM(D25+D35+D41+D46+D51+D54+D57+D61+D65)</f>
        <v>0</v>
      </c>
      <c r="E24" s="66">
        <f>SUM(E25+E35+E41+E46+E51+E54+E57+E61+E65)</f>
        <v>1129.95</v>
      </c>
      <c r="F24" s="66">
        <f t="shared" si="2"/>
        <v>1129.95</v>
      </c>
      <c r="G24" s="66">
        <f>SUM(G25+G35+G41+G46+G51+G54+G57+G61+G65)</f>
        <v>0</v>
      </c>
      <c r="H24" s="60">
        <f>SUM(H25+H35+H41+H46+H51+H54+H57+H61+H65)</f>
        <v>0</v>
      </c>
      <c r="I24" s="9">
        <f t="shared" si="0"/>
        <v>0</v>
      </c>
      <c r="J24" s="8" t="e">
        <f t="shared" si="1"/>
        <v>#DIV/0!</v>
      </c>
    </row>
    <row r="25" spans="1:10" ht="15" customHeight="1" x14ac:dyDescent="0.2">
      <c r="A25" s="151">
        <v>7</v>
      </c>
      <c r="B25" s="148" t="s">
        <v>75</v>
      </c>
      <c r="C25" s="149">
        <v>613100</v>
      </c>
      <c r="D25" s="33">
        <f>SUM(D26:D34)</f>
        <v>0</v>
      </c>
      <c r="E25" s="33">
        <f>SUM(E26:E34)</f>
        <v>0</v>
      </c>
      <c r="F25" s="33">
        <f t="shared" si="2"/>
        <v>0</v>
      </c>
      <c r="G25" s="15">
        <f>SUM(G26:G34)</f>
        <v>0</v>
      </c>
      <c r="H25" s="59">
        <f>SUM(H26:H34)</f>
        <v>0</v>
      </c>
      <c r="I25" s="9" t="e">
        <f t="shared" si="0"/>
        <v>#DIV/0!</v>
      </c>
      <c r="J25" s="8" t="e">
        <f t="shared" si="1"/>
        <v>#DIV/0!</v>
      </c>
    </row>
    <row r="26" spans="1:10" ht="15" customHeight="1" x14ac:dyDescent="0.2">
      <c r="A26" s="13" t="s">
        <v>214</v>
      </c>
      <c r="B26" s="32" t="s">
        <v>134</v>
      </c>
      <c r="C26" s="16">
        <v>613111</v>
      </c>
      <c r="D26" s="153"/>
      <c r="E26" s="153"/>
      <c r="F26" s="153">
        <f t="shared" si="2"/>
        <v>0</v>
      </c>
      <c r="G26" s="15"/>
      <c r="H26" s="59"/>
      <c r="I26" s="9" t="e">
        <f t="shared" si="0"/>
        <v>#DIV/0!</v>
      </c>
      <c r="J26" s="8" t="e">
        <f t="shared" si="1"/>
        <v>#DIV/0!</v>
      </c>
    </row>
    <row r="27" spans="1:10" ht="15" customHeight="1" x14ac:dyDescent="0.2">
      <c r="A27" s="13" t="s">
        <v>215</v>
      </c>
      <c r="B27" s="32" t="s">
        <v>135</v>
      </c>
      <c r="C27" s="16">
        <v>613113</v>
      </c>
      <c r="D27" s="33"/>
      <c r="E27" s="33"/>
      <c r="F27" s="153">
        <f t="shared" si="2"/>
        <v>0</v>
      </c>
      <c r="G27" s="15"/>
      <c r="H27" s="59"/>
      <c r="I27" s="9" t="e">
        <f t="shared" si="0"/>
        <v>#DIV/0!</v>
      </c>
      <c r="J27" s="8" t="e">
        <f t="shared" si="1"/>
        <v>#DIV/0!</v>
      </c>
    </row>
    <row r="28" spans="1:10" ht="15" customHeight="1" x14ac:dyDescent="0.2">
      <c r="A28" s="13" t="s">
        <v>216</v>
      </c>
      <c r="B28" s="32" t="s">
        <v>136</v>
      </c>
      <c r="C28" s="16">
        <v>613114</v>
      </c>
      <c r="D28" s="33"/>
      <c r="E28" s="33"/>
      <c r="F28" s="153">
        <f t="shared" si="2"/>
        <v>0</v>
      </c>
      <c r="G28" s="15"/>
      <c r="H28" s="59"/>
      <c r="I28" s="9" t="e">
        <f t="shared" si="0"/>
        <v>#DIV/0!</v>
      </c>
      <c r="J28" s="8" t="e">
        <f t="shared" si="1"/>
        <v>#DIV/0!</v>
      </c>
    </row>
    <row r="29" spans="1:10" ht="15" customHeight="1" x14ac:dyDescent="0.2">
      <c r="A29" s="13" t="s">
        <v>217</v>
      </c>
      <c r="B29" s="32" t="s">
        <v>137</v>
      </c>
      <c r="C29" s="16">
        <v>613115</v>
      </c>
      <c r="D29" s="33"/>
      <c r="E29" s="153"/>
      <c r="F29" s="153">
        <f t="shared" si="2"/>
        <v>0</v>
      </c>
      <c r="G29" s="15"/>
      <c r="H29" s="59"/>
      <c r="I29" s="9" t="e">
        <f t="shared" si="0"/>
        <v>#DIV/0!</v>
      </c>
      <c r="J29" s="8" t="e">
        <f t="shared" si="1"/>
        <v>#DIV/0!</v>
      </c>
    </row>
    <row r="30" spans="1:10" ht="25.5" customHeight="1" x14ac:dyDescent="0.2">
      <c r="A30" s="13" t="s">
        <v>218</v>
      </c>
      <c r="B30" s="32" t="s">
        <v>138</v>
      </c>
      <c r="C30" s="16">
        <v>613116</v>
      </c>
      <c r="D30" s="33"/>
      <c r="E30" s="33"/>
      <c r="F30" s="153">
        <f t="shared" si="2"/>
        <v>0</v>
      </c>
      <c r="G30" s="15"/>
      <c r="H30" s="59"/>
      <c r="I30" s="9" t="e">
        <f t="shared" si="0"/>
        <v>#DIV/0!</v>
      </c>
      <c r="J30" s="8" t="e">
        <f t="shared" si="1"/>
        <v>#DIV/0!</v>
      </c>
    </row>
    <row r="31" spans="1:10" ht="15" customHeight="1" x14ac:dyDescent="0.2">
      <c r="A31" s="13" t="s">
        <v>219</v>
      </c>
      <c r="B31" s="32" t="s">
        <v>139</v>
      </c>
      <c r="C31" s="16">
        <v>613121</v>
      </c>
      <c r="D31" s="33"/>
      <c r="E31" s="33"/>
      <c r="F31" s="153">
        <f t="shared" si="2"/>
        <v>0</v>
      </c>
      <c r="G31" s="15"/>
      <c r="H31" s="59"/>
      <c r="I31" s="9" t="e">
        <f t="shared" si="0"/>
        <v>#DIV/0!</v>
      </c>
      <c r="J31" s="8" t="e">
        <f t="shared" si="1"/>
        <v>#DIV/0!</v>
      </c>
    </row>
    <row r="32" spans="1:10" ht="25.5" customHeight="1" x14ac:dyDescent="0.2">
      <c r="A32" s="13" t="s">
        <v>220</v>
      </c>
      <c r="B32" s="32" t="s">
        <v>140</v>
      </c>
      <c r="C32" s="16">
        <v>613124</v>
      </c>
      <c r="D32" s="33"/>
      <c r="E32" s="33"/>
      <c r="F32" s="153">
        <f t="shared" si="2"/>
        <v>0</v>
      </c>
      <c r="G32" s="15"/>
      <c r="H32" s="59"/>
      <c r="I32" s="9" t="e">
        <f t="shared" si="0"/>
        <v>#DIV/0!</v>
      </c>
      <c r="J32" s="8" t="e">
        <f t="shared" si="1"/>
        <v>#DIV/0!</v>
      </c>
    </row>
    <row r="33" spans="1:10" ht="15" customHeight="1" x14ac:dyDescent="0.2">
      <c r="A33" s="13" t="s">
        <v>221</v>
      </c>
      <c r="B33" s="32" t="s">
        <v>141</v>
      </c>
      <c r="C33" s="16">
        <v>613125</v>
      </c>
      <c r="D33" s="33"/>
      <c r="E33" s="33"/>
      <c r="F33" s="153">
        <f t="shared" si="2"/>
        <v>0</v>
      </c>
      <c r="G33" s="15"/>
      <c r="H33" s="59"/>
      <c r="I33" s="9" t="e">
        <f t="shared" si="0"/>
        <v>#DIV/0!</v>
      </c>
      <c r="J33" s="8" t="e">
        <f t="shared" si="1"/>
        <v>#DIV/0!</v>
      </c>
    </row>
    <row r="34" spans="1:10" ht="15" customHeight="1" x14ac:dyDescent="0.2">
      <c r="A34" s="13" t="s">
        <v>222</v>
      </c>
      <c r="B34" s="32" t="s">
        <v>142</v>
      </c>
      <c r="C34" s="16">
        <v>613126</v>
      </c>
      <c r="D34" s="33"/>
      <c r="E34" s="33"/>
      <c r="F34" s="153">
        <f t="shared" si="2"/>
        <v>0</v>
      </c>
      <c r="G34" s="15"/>
      <c r="H34" s="59"/>
      <c r="I34" s="9" t="e">
        <f t="shared" si="0"/>
        <v>#DIV/0!</v>
      </c>
      <c r="J34" s="8" t="e">
        <f t="shared" si="1"/>
        <v>#DIV/0!</v>
      </c>
    </row>
    <row r="35" spans="1:10" ht="15" customHeight="1" x14ac:dyDescent="0.2">
      <c r="A35" s="149">
        <v>8</v>
      </c>
      <c r="B35" s="150" t="s">
        <v>29</v>
      </c>
      <c r="C35" s="149">
        <v>613200</v>
      </c>
      <c r="D35" s="33">
        <f>SUM(D36:D40)</f>
        <v>0</v>
      </c>
      <c r="E35" s="33">
        <f>SUM(E36:E40)</f>
        <v>1129.95</v>
      </c>
      <c r="F35" s="33">
        <f t="shared" si="2"/>
        <v>1129.95</v>
      </c>
      <c r="G35" s="65">
        <f>SUM(G36:G41)</f>
        <v>0</v>
      </c>
      <c r="H35" s="58">
        <f>SUM(H36:H41)</f>
        <v>0</v>
      </c>
      <c r="I35" s="9">
        <f t="shared" si="0"/>
        <v>0</v>
      </c>
      <c r="J35" s="8" t="e">
        <f t="shared" si="1"/>
        <v>#DIV/0!</v>
      </c>
    </row>
    <row r="36" spans="1:10" ht="15" customHeight="1" x14ac:dyDescent="0.2">
      <c r="A36" s="17" t="s">
        <v>223</v>
      </c>
      <c r="B36" s="152" t="s">
        <v>143</v>
      </c>
      <c r="C36" s="17">
        <v>613211</v>
      </c>
      <c r="D36" s="153"/>
      <c r="E36" s="153"/>
      <c r="F36" s="153">
        <f t="shared" si="2"/>
        <v>0</v>
      </c>
      <c r="G36" s="15"/>
      <c r="H36" s="59"/>
      <c r="I36" s="9" t="e">
        <f t="shared" si="0"/>
        <v>#DIV/0!</v>
      </c>
      <c r="J36" s="8" t="e">
        <f t="shared" si="1"/>
        <v>#DIV/0!</v>
      </c>
    </row>
    <row r="37" spans="1:10" ht="25.5" customHeight="1" x14ac:dyDescent="0.2">
      <c r="A37" s="17" t="s">
        <v>224</v>
      </c>
      <c r="B37" s="152" t="s">
        <v>144</v>
      </c>
      <c r="C37" s="17">
        <v>613212</v>
      </c>
      <c r="D37" s="153"/>
      <c r="E37" s="153">
        <v>1129.95</v>
      </c>
      <c r="F37" s="153">
        <f t="shared" si="2"/>
        <v>1129.95</v>
      </c>
      <c r="G37" s="15"/>
      <c r="H37" s="59"/>
      <c r="I37" s="9">
        <f t="shared" si="0"/>
        <v>0</v>
      </c>
      <c r="J37" s="8" t="e">
        <f t="shared" si="1"/>
        <v>#DIV/0!</v>
      </c>
    </row>
    <row r="38" spans="1:10" ht="15" customHeight="1" x14ac:dyDescent="0.2">
      <c r="A38" s="17" t="s">
        <v>225</v>
      </c>
      <c r="B38" s="152" t="s">
        <v>145</v>
      </c>
      <c r="C38" s="17">
        <v>613213</v>
      </c>
      <c r="D38" s="153"/>
      <c r="E38" s="153"/>
      <c r="F38" s="153">
        <f t="shared" si="2"/>
        <v>0</v>
      </c>
      <c r="G38" s="15"/>
      <c r="H38" s="59"/>
      <c r="I38" s="9" t="e">
        <f t="shared" si="0"/>
        <v>#DIV/0!</v>
      </c>
      <c r="J38" s="8" t="e">
        <f t="shared" si="1"/>
        <v>#DIV/0!</v>
      </c>
    </row>
    <row r="39" spans="1:10" ht="15" customHeight="1" x14ac:dyDescent="0.2">
      <c r="A39" s="17" t="s">
        <v>226</v>
      </c>
      <c r="B39" s="152" t="s">
        <v>146</v>
      </c>
      <c r="C39" s="17">
        <v>613221</v>
      </c>
      <c r="D39" s="153"/>
      <c r="E39" s="153"/>
      <c r="F39" s="153">
        <f t="shared" si="2"/>
        <v>0</v>
      </c>
      <c r="G39" s="15"/>
      <c r="H39" s="59"/>
      <c r="I39" s="9" t="e">
        <f t="shared" si="0"/>
        <v>#DIV/0!</v>
      </c>
      <c r="J39" s="8" t="e">
        <f t="shared" si="1"/>
        <v>#DIV/0!</v>
      </c>
    </row>
    <row r="40" spans="1:10" ht="15" customHeight="1" x14ac:dyDescent="0.2">
      <c r="A40" s="17" t="s">
        <v>227</v>
      </c>
      <c r="B40" s="152" t="s">
        <v>147</v>
      </c>
      <c r="C40" s="17">
        <v>613222</v>
      </c>
      <c r="D40" s="153"/>
      <c r="E40" s="153"/>
      <c r="F40" s="153">
        <f t="shared" si="2"/>
        <v>0</v>
      </c>
      <c r="G40" s="15"/>
      <c r="H40" s="59"/>
      <c r="I40" s="9" t="e">
        <f t="shared" si="0"/>
        <v>#DIV/0!</v>
      </c>
      <c r="J40" s="8" t="e">
        <f t="shared" si="1"/>
        <v>#DIV/0!</v>
      </c>
    </row>
    <row r="41" spans="1:10" ht="15" customHeight="1" x14ac:dyDescent="0.2">
      <c r="A41" s="151">
        <v>9</v>
      </c>
      <c r="B41" s="150" t="s">
        <v>28</v>
      </c>
      <c r="C41" s="149">
        <v>613300</v>
      </c>
      <c r="D41" s="33">
        <f>SUM(D42)</f>
        <v>0</v>
      </c>
      <c r="E41" s="33"/>
      <c r="F41" s="33">
        <f t="shared" si="2"/>
        <v>0</v>
      </c>
      <c r="G41" s="15">
        <f>SUM(G42)</f>
        <v>0</v>
      </c>
      <c r="H41" s="59">
        <f>SUM(H42)</f>
        <v>0</v>
      </c>
      <c r="I41" s="9" t="e">
        <f t="shared" si="0"/>
        <v>#DIV/0!</v>
      </c>
      <c r="J41" s="8" t="e">
        <f t="shared" si="1"/>
        <v>#DIV/0!</v>
      </c>
    </row>
    <row r="42" spans="1:10" ht="15" customHeight="1" x14ac:dyDescent="0.2">
      <c r="A42" s="13" t="s">
        <v>228</v>
      </c>
      <c r="B42" s="92" t="s">
        <v>268</v>
      </c>
      <c r="C42" s="16">
        <v>613311</v>
      </c>
      <c r="D42" s="153"/>
      <c r="E42" s="153"/>
      <c r="F42" s="153">
        <f t="shared" si="2"/>
        <v>0</v>
      </c>
      <c r="G42" s="15"/>
      <c r="H42" s="59"/>
      <c r="I42" s="9" t="e">
        <f t="shared" si="0"/>
        <v>#DIV/0!</v>
      </c>
      <c r="J42" s="8" t="e">
        <f t="shared" si="1"/>
        <v>#DIV/0!</v>
      </c>
    </row>
    <row r="43" spans="1:10" ht="15" customHeight="1" x14ac:dyDescent="0.2">
      <c r="A43" s="13" t="s">
        <v>270</v>
      </c>
      <c r="B43" s="92" t="s">
        <v>269</v>
      </c>
      <c r="C43" s="16">
        <v>613312</v>
      </c>
      <c r="D43" s="153"/>
      <c r="E43" s="153"/>
      <c r="F43" s="153"/>
      <c r="G43" s="15"/>
      <c r="H43" s="59"/>
      <c r="I43" s="9"/>
      <c r="J43" s="8"/>
    </row>
    <row r="44" spans="1:10" ht="15" customHeight="1" x14ac:dyDescent="0.2">
      <c r="A44" s="13" t="s">
        <v>271</v>
      </c>
      <c r="B44" s="92" t="s">
        <v>148</v>
      </c>
      <c r="C44" s="16">
        <v>613318</v>
      </c>
      <c r="D44" s="153"/>
      <c r="E44" s="153"/>
      <c r="F44" s="153"/>
      <c r="G44" s="15"/>
      <c r="H44" s="59"/>
      <c r="I44" s="9"/>
      <c r="J44" s="8"/>
    </row>
    <row r="45" spans="1:10" ht="15" customHeight="1" x14ac:dyDescent="0.2">
      <c r="A45" s="13" t="s">
        <v>272</v>
      </c>
      <c r="B45" s="92" t="s">
        <v>273</v>
      </c>
      <c r="C45" s="16">
        <v>613321</v>
      </c>
      <c r="D45" s="153"/>
      <c r="E45" s="153"/>
      <c r="F45" s="153"/>
      <c r="G45" s="15"/>
      <c r="H45" s="59"/>
      <c r="I45" s="9"/>
      <c r="J45" s="8"/>
    </row>
    <row r="46" spans="1:10" ht="15" customHeight="1" x14ac:dyDescent="0.2">
      <c r="A46" s="149">
        <v>10</v>
      </c>
      <c r="B46" s="150" t="s">
        <v>37</v>
      </c>
      <c r="C46" s="149">
        <v>613400</v>
      </c>
      <c r="D46" s="33">
        <f>SUM(D47:D50)</f>
        <v>0</v>
      </c>
      <c r="E46" s="33"/>
      <c r="F46" s="33">
        <f t="shared" ref="F46:F52" si="3">SUM(D46:E46)</f>
        <v>0</v>
      </c>
      <c r="G46" s="65">
        <f>SUM(G47:G50)</f>
        <v>0</v>
      </c>
      <c r="H46" s="58">
        <f>SUM(H47:H50)</f>
        <v>0</v>
      </c>
      <c r="I46" s="9" t="e">
        <f t="shared" ref="I46:I77" si="4">SUM(G46/F46)</f>
        <v>#DIV/0!</v>
      </c>
      <c r="J46" s="8" t="e">
        <f t="shared" ref="J46:J77" si="5">SUM(G46/H46)</f>
        <v>#DIV/0!</v>
      </c>
    </row>
    <row r="47" spans="1:10" ht="25.5" customHeight="1" x14ac:dyDescent="0.2">
      <c r="A47" s="17" t="s">
        <v>229</v>
      </c>
      <c r="B47" s="92" t="s">
        <v>149</v>
      </c>
      <c r="C47" s="16">
        <v>613411</v>
      </c>
      <c r="D47" s="153"/>
      <c r="E47" s="33"/>
      <c r="F47" s="153">
        <f t="shared" si="3"/>
        <v>0</v>
      </c>
      <c r="G47" s="15"/>
      <c r="H47" s="59"/>
      <c r="I47" s="9" t="e">
        <f t="shared" si="4"/>
        <v>#DIV/0!</v>
      </c>
      <c r="J47" s="8" t="e">
        <f t="shared" si="5"/>
        <v>#DIV/0!</v>
      </c>
    </row>
    <row r="48" spans="1:10" ht="25.5" customHeight="1" x14ac:dyDescent="0.2">
      <c r="A48" s="17" t="s">
        <v>230</v>
      </c>
      <c r="B48" s="92" t="s">
        <v>150</v>
      </c>
      <c r="C48" s="16">
        <v>613416</v>
      </c>
      <c r="D48" s="33"/>
      <c r="E48" s="33"/>
      <c r="F48" s="33">
        <f t="shared" si="3"/>
        <v>0</v>
      </c>
      <c r="G48" s="15"/>
      <c r="H48" s="59"/>
      <c r="I48" s="9" t="e">
        <f t="shared" si="4"/>
        <v>#DIV/0!</v>
      </c>
      <c r="J48" s="8" t="e">
        <f t="shared" si="5"/>
        <v>#DIV/0!</v>
      </c>
    </row>
    <row r="49" spans="1:10" ht="15" customHeight="1" x14ac:dyDescent="0.2">
      <c r="A49" s="17" t="s">
        <v>231</v>
      </c>
      <c r="B49" s="92" t="s">
        <v>151</v>
      </c>
      <c r="C49" s="16">
        <v>613417</v>
      </c>
      <c r="D49" s="33"/>
      <c r="E49" s="33"/>
      <c r="F49" s="33">
        <f t="shared" si="3"/>
        <v>0</v>
      </c>
      <c r="G49" s="15"/>
      <c r="H49" s="59"/>
      <c r="I49" s="9" t="e">
        <f t="shared" si="4"/>
        <v>#DIV/0!</v>
      </c>
      <c r="J49" s="8" t="e">
        <f t="shared" si="5"/>
        <v>#DIV/0!</v>
      </c>
    </row>
    <row r="50" spans="1:10" ht="15" customHeight="1" x14ac:dyDescent="0.2">
      <c r="A50" s="17" t="s">
        <v>232</v>
      </c>
      <c r="B50" s="92" t="s">
        <v>152</v>
      </c>
      <c r="C50" s="16">
        <v>613418</v>
      </c>
      <c r="D50" s="33"/>
      <c r="E50" s="33"/>
      <c r="F50" s="33">
        <f t="shared" si="3"/>
        <v>0</v>
      </c>
      <c r="G50" s="15"/>
      <c r="H50" s="59"/>
      <c r="I50" s="9" t="e">
        <f t="shared" si="4"/>
        <v>#DIV/0!</v>
      </c>
      <c r="J50" s="8" t="e">
        <f t="shared" si="5"/>
        <v>#DIV/0!</v>
      </c>
    </row>
    <row r="51" spans="1:10" ht="15" customHeight="1" x14ac:dyDescent="0.2">
      <c r="A51" s="151">
        <v>11</v>
      </c>
      <c r="B51" s="150" t="s">
        <v>74</v>
      </c>
      <c r="C51" s="149">
        <v>613500</v>
      </c>
      <c r="D51" s="33">
        <f>SUM(D52:D53)</f>
        <v>0</v>
      </c>
      <c r="E51" s="33"/>
      <c r="F51" s="33">
        <f t="shared" si="3"/>
        <v>0</v>
      </c>
      <c r="G51" s="65">
        <f>SUM(G52:G53)</f>
        <v>0</v>
      </c>
      <c r="H51" s="58">
        <f>SUM(H52:H53)</f>
        <v>0</v>
      </c>
      <c r="I51" s="9" t="e">
        <f t="shared" si="4"/>
        <v>#DIV/0!</v>
      </c>
      <c r="J51" s="8" t="e">
        <f t="shared" si="5"/>
        <v>#DIV/0!</v>
      </c>
    </row>
    <row r="52" spans="1:10" ht="15" customHeight="1" x14ac:dyDescent="0.2">
      <c r="A52" s="13" t="s">
        <v>233</v>
      </c>
      <c r="B52" s="92" t="s">
        <v>153</v>
      </c>
      <c r="C52" s="16">
        <v>613512</v>
      </c>
      <c r="D52" s="153"/>
      <c r="E52" s="153"/>
      <c r="F52" s="153">
        <f t="shared" si="3"/>
        <v>0</v>
      </c>
      <c r="G52" s="15"/>
      <c r="H52" s="59"/>
      <c r="I52" s="9" t="e">
        <f t="shared" si="4"/>
        <v>#DIV/0!</v>
      </c>
      <c r="J52" s="8" t="e">
        <f t="shared" si="5"/>
        <v>#DIV/0!</v>
      </c>
    </row>
    <row r="53" spans="1:10" ht="15" customHeight="1" x14ac:dyDescent="0.2">
      <c r="A53" s="13" t="s">
        <v>234</v>
      </c>
      <c r="B53" s="92" t="s">
        <v>154</v>
      </c>
      <c r="C53" s="16">
        <v>613523</v>
      </c>
      <c r="D53" s="153"/>
      <c r="E53" s="153"/>
      <c r="F53" s="153"/>
      <c r="G53" s="15"/>
      <c r="H53" s="59"/>
      <c r="I53" s="9" t="e">
        <f t="shared" si="4"/>
        <v>#DIV/0!</v>
      </c>
      <c r="J53" s="8" t="e">
        <f t="shared" si="5"/>
        <v>#DIV/0!</v>
      </c>
    </row>
    <row r="54" spans="1:10" ht="15" customHeight="1" x14ac:dyDescent="0.2">
      <c r="A54" s="149">
        <v>12</v>
      </c>
      <c r="B54" s="150" t="s">
        <v>32</v>
      </c>
      <c r="C54" s="149">
        <v>613600</v>
      </c>
      <c r="D54" s="29">
        <f>SUM(D55:D56)</f>
        <v>0</v>
      </c>
      <c r="E54" s="29"/>
      <c r="F54" s="29">
        <f>SUM(D54:E54)</f>
        <v>0</v>
      </c>
      <c r="G54" s="33">
        <f>SUM(G55:G56)</f>
        <v>0</v>
      </c>
      <c r="H54" s="37">
        <f>SUM(H55:H56)</f>
        <v>0</v>
      </c>
      <c r="I54" s="9" t="e">
        <f t="shared" si="4"/>
        <v>#DIV/0!</v>
      </c>
      <c r="J54" s="8" t="e">
        <f t="shared" si="5"/>
        <v>#DIV/0!</v>
      </c>
    </row>
    <row r="55" spans="1:10" ht="15" customHeight="1" x14ac:dyDescent="0.2">
      <c r="A55" s="17" t="s">
        <v>235</v>
      </c>
      <c r="B55" s="92" t="s">
        <v>155</v>
      </c>
      <c r="C55" s="16">
        <v>613611</v>
      </c>
      <c r="D55" s="156"/>
      <c r="E55" s="156"/>
      <c r="F55" s="156">
        <f>SUM(D55:E55)</f>
        <v>0</v>
      </c>
      <c r="G55" s="153"/>
      <c r="H55" s="159"/>
      <c r="I55" s="9" t="e">
        <f t="shared" si="4"/>
        <v>#DIV/0!</v>
      </c>
      <c r="J55" s="8" t="e">
        <f t="shared" si="5"/>
        <v>#DIV/0!</v>
      </c>
    </row>
    <row r="56" spans="1:10" ht="25.5" customHeight="1" x14ac:dyDescent="0.2">
      <c r="A56" s="17" t="s">
        <v>236</v>
      </c>
      <c r="B56" s="92" t="s">
        <v>156</v>
      </c>
      <c r="C56" s="16">
        <v>613614</v>
      </c>
      <c r="D56" s="29"/>
      <c r="E56" s="29"/>
      <c r="F56" s="29"/>
      <c r="G56" s="33"/>
      <c r="H56" s="37"/>
      <c r="I56" s="9" t="e">
        <f t="shared" si="4"/>
        <v>#DIV/0!</v>
      </c>
      <c r="J56" s="8" t="e">
        <f t="shared" si="5"/>
        <v>#DIV/0!</v>
      </c>
    </row>
    <row r="57" spans="1:10" ht="15" customHeight="1" x14ac:dyDescent="0.2">
      <c r="A57" s="151">
        <v>13</v>
      </c>
      <c r="B57" s="150" t="s">
        <v>73</v>
      </c>
      <c r="C57" s="149">
        <v>613700</v>
      </c>
      <c r="D57" s="29">
        <f>SUM(D58:D60)</f>
        <v>0</v>
      </c>
      <c r="E57" s="29"/>
      <c r="F57" s="29">
        <f t="shared" ref="F57:F82" si="6">SUM(D57:E57)</f>
        <v>0</v>
      </c>
      <c r="G57" s="33">
        <f>SUM(G58:G60)</f>
        <v>0</v>
      </c>
      <c r="H57" s="37">
        <f>SUM(H58:H60)</f>
        <v>0</v>
      </c>
      <c r="I57" s="9" t="e">
        <f t="shared" si="4"/>
        <v>#DIV/0!</v>
      </c>
      <c r="J57" s="8" t="e">
        <f t="shared" si="5"/>
        <v>#DIV/0!</v>
      </c>
    </row>
    <row r="58" spans="1:10" ht="15" customHeight="1" x14ac:dyDescent="0.2">
      <c r="A58" s="13" t="s">
        <v>237</v>
      </c>
      <c r="B58" s="92" t="s">
        <v>157</v>
      </c>
      <c r="C58" s="16">
        <v>613722</v>
      </c>
      <c r="D58" s="156"/>
      <c r="E58" s="156"/>
      <c r="F58" s="156">
        <f t="shared" si="6"/>
        <v>0</v>
      </c>
      <c r="G58" s="153"/>
      <c r="H58" s="159"/>
      <c r="I58" s="9" t="e">
        <f t="shared" si="4"/>
        <v>#DIV/0!</v>
      </c>
      <c r="J58" s="8" t="e">
        <f t="shared" si="5"/>
        <v>#DIV/0!</v>
      </c>
    </row>
    <row r="59" spans="1:10" ht="15" customHeight="1" x14ac:dyDescent="0.2">
      <c r="A59" s="13" t="s">
        <v>238</v>
      </c>
      <c r="B59" s="92" t="s">
        <v>158</v>
      </c>
      <c r="C59" s="16">
        <v>613723</v>
      </c>
      <c r="D59" s="29"/>
      <c r="E59" s="29"/>
      <c r="F59" s="29">
        <f t="shared" si="6"/>
        <v>0</v>
      </c>
      <c r="G59" s="33"/>
      <c r="H59" s="37"/>
      <c r="I59" s="9" t="e">
        <f t="shared" si="4"/>
        <v>#DIV/0!</v>
      </c>
      <c r="J59" s="8" t="e">
        <f t="shared" si="5"/>
        <v>#DIV/0!</v>
      </c>
    </row>
    <row r="60" spans="1:10" ht="25.5" customHeight="1" x14ac:dyDescent="0.2">
      <c r="A60" s="13" t="s">
        <v>239</v>
      </c>
      <c r="B60" s="92" t="s">
        <v>159</v>
      </c>
      <c r="C60" s="16">
        <v>613726</v>
      </c>
      <c r="D60" s="29"/>
      <c r="E60" s="29"/>
      <c r="F60" s="29">
        <f t="shared" si="6"/>
        <v>0</v>
      </c>
      <c r="G60" s="33"/>
      <c r="H60" s="37"/>
      <c r="I60" s="9" t="e">
        <f t="shared" si="4"/>
        <v>#DIV/0!</v>
      </c>
      <c r="J60" s="8" t="e">
        <f t="shared" si="5"/>
        <v>#DIV/0!</v>
      </c>
    </row>
    <row r="61" spans="1:10" ht="15" customHeight="1" x14ac:dyDescent="0.2">
      <c r="A61" s="149">
        <v>14</v>
      </c>
      <c r="B61" s="150" t="s">
        <v>72</v>
      </c>
      <c r="C61" s="149">
        <v>613800</v>
      </c>
      <c r="D61" s="29">
        <f>SUM(D62:D64)</f>
        <v>0</v>
      </c>
      <c r="E61" s="29"/>
      <c r="F61" s="29">
        <f t="shared" si="6"/>
        <v>0</v>
      </c>
      <c r="G61" s="65">
        <f>SUM(G62:G64)</f>
        <v>0</v>
      </c>
      <c r="H61" s="58">
        <f>SUM(H62:H64)</f>
        <v>0</v>
      </c>
      <c r="I61" s="9" t="e">
        <f t="shared" si="4"/>
        <v>#DIV/0!</v>
      </c>
      <c r="J61" s="8" t="e">
        <f t="shared" si="5"/>
        <v>#DIV/0!</v>
      </c>
    </row>
    <row r="62" spans="1:10" ht="15" customHeight="1" x14ac:dyDescent="0.2">
      <c r="A62" s="17" t="s">
        <v>240</v>
      </c>
      <c r="B62" s="92" t="s">
        <v>160</v>
      </c>
      <c r="C62" s="16">
        <v>613813</v>
      </c>
      <c r="D62" s="15"/>
      <c r="E62" s="15"/>
      <c r="F62" s="15">
        <f t="shared" si="6"/>
        <v>0</v>
      </c>
      <c r="G62" s="153"/>
      <c r="H62" s="159"/>
      <c r="I62" s="9" t="e">
        <f t="shared" si="4"/>
        <v>#DIV/0!</v>
      </c>
      <c r="J62" s="8" t="e">
        <f t="shared" si="5"/>
        <v>#DIV/0!</v>
      </c>
    </row>
    <row r="63" spans="1:10" ht="25.5" customHeight="1" x14ac:dyDescent="0.2">
      <c r="A63" s="17" t="s">
        <v>241</v>
      </c>
      <c r="B63" s="92" t="s">
        <v>161</v>
      </c>
      <c r="C63" s="16">
        <v>613815</v>
      </c>
      <c r="D63" s="29"/>
      <c r="E63" s="29"/>
      <c r="F63" s="29">
        <f t="shared" si="6"/>
        <v>0</v>
      </c>
      <c r="G63" s="33"/>
      <c r="H63" s="37"/>
      <c r="I63" s="9" t="e">
        <f t="shared" si="4"/>
        <v>#DIV/0!</v>
      </c>
      <c r="J63" s="8" t="e">
        <f t="shared" si="5"/>
        <v>#DIV/0!</v>
      </c>
    </row>
    <row r="64" spans="1:10" ht="15" customHeight="1" x14ac:dyDescent="0.2">
      <c r="A64" s="17" t="s">
        <v>242</v>
      </c>
      <c r="B64" s="92" t="s">
        <v>162</v>
      </c>
      <c r="C64" s="16">
        <v>613821</v>
      </c>
      <c r="D64" s="29"/>
      <c r="E64" s="29"/>
      <c r="F64" s="29">
        <f t="shared" si="6"/>
        <v>0</v>
      </c>
      <c r="G64" s="33"/>
      <c r="H64" s="37"/>
      <c r="I64" s="9" t="e">
        <f t="shared" si="4"/>
        <v>#DIV/0!</v>
      </c>
      <c r="J64" s="8" t="e">
        <f t="shared" si="5"/>
        <v>#DIV/0!</v>
      </c>
    </row>
    <row r="65" spans="1:10" ht="15" customHeight="1" x14ac:dyDescent="0.2">
      <c r="A65" s="151">
        <v>15</v>
      </c>
      <c r="B65" s="148" t="s">
        <v>26</v>
      </c>
      <c r="C65" s="149">
        <v>613900</v>
      </c>
      <c r="D65" s="29">
        <f>SUM(D66:D82)</f>
        <v>0</v>
      </c>
      <c r="E65" s="29">
        <f>SUM(E66:E82)</f>
        <v>0</v>
      </c>
      <c r="F65" s="29">
        <f t="shared" si="6"/>
        <v>0</v>
      </c>
      <c r="G65" s="33">
        <f>SUM(G66:G82)</f>
        <v>0</v>
      </c>
      <c r="H65" s="37">
        <f>SUM(H66:H82)</f>
        <v>0</v>
      </c>
      <c r="I65" s="9" t="e">
        <f t="shared" si="4"/>
        <v>#DIV/0!</v>
      </c>
      <c r="J65" s="8" t="e">
        <f t="shared" si="5"/>
        <v>#DIV/0!</v>
      </c>
    </row>
    <row r="66" spans="1:10" ht="15" customHeight="1" x14ac:dyDescent="0.2">
      <c r="A66" s="13" t="s">
        <v>243</v>
      </c>
      <c r="B66" s="32" t="s">
        <v>163</v>
      </c>
      <c r="C66" s="16">
        <v>613912</v>
      </c>
      <c r="D66" s="156"/>
      <c r="E66" s="156"/>
      <c r="F66" s="156">
        <f t="shared" si="6"/>
        <v>0</v>
      </c>
      <c r="G66" s="153"/>
      <c r="H66" s="159"/>
      <c r="I66" s="9" t="e">
        <f t="shared" si="4"/>
        <v>#DIV/0!</v>
      </c>
      <c r="J66" s="8" t="e">
        <f t="shared" si="5"/>
        <v>#DIV/0!</v>
      </c>
    </row>
    <row r="67" spans="1:10" ht="15" customHeight="1" x14ac:dyDescent="0.2">
      <c r="A67" s="13" t="s">
        <v>244</v>
      </c>
      <c r="B67" s="32" t="s">
        <v>164</v>
      </c>
      <c r="C67" s="16">
        <v>613913</v>
      </c>
      <c r="D67" s="29"/>
      <c r="E67" s="29"/>
      <c r="F67" s="156">
        <f t="shared" si="6"/>
        <v>0</v>
      </c>
      <c r="G67" s="33"/>
      <c r="H67" s="37"/>
      <c r="I67" s="9" t="e">
        <f t="shared" si="4"/>
        <v>#DIV/0!</v>
      </c>
      <c r="J67" s="8" t="e">
        <f t="shared" si="5"/>
        <v>#DIV/0!</v>
      </c>
    </row>
    <row r="68" spans="1:10" ht="15" customHeight="1" x14ac:dyDescent="0.2">
      <c r="A68" s="13" t="s">
        <v>245</v>
      </c>
      <c r="B68" s="32" t="s">
        <v>165</v>
      </c>
      <c r="C68" s="16">
        <v>613914</v>
      </c>
      <c r="D68" s="29"/>
      <c r="E68" s="29"/>
      <c r="F68" s="156">
        <f t="shared" si="6"/>
        <v>0</v>
      </c>
      <c r="G68" s="33"/>
      <c r="H68" s="37"/>
      <c r="I68" s="9" t="e">
        <f t="shared" si="4"/>
        <v>#DIV/0!</v>
      </c>
      <c r="J68" s="8" t="e">
        <f t="shared" si="5"/>
        <v>#DIV/0!</v>
      </c>
    </row>
    <row r="69" spans="1:10" ht="15" customHeight="1" x14ac:dyDescent="0.2">
      <c r="A69" s="13" t="s">
        <v>246</v>
      </c>
      <c r="B69" s="32" t="s">
        <v>166</v>
      </c>
      <c r="C69" s="16">
        <v>613915</v>
      </c>
      <c r="D69" s="29"/>
      <c r="E69" s="29"/>
      <c r="F69" s="156">
        <f t="shared" si="6"/>
        <v>0</v>
      </c>
      <c r="G69" s="33"/>
      <c r="H69" s="37"/>
      <c r="I69" s="9" t="e">
        <f t="shared" si="4"/>
        <v>#DIV/0!</v>
      </c>
      <c r="J69" s="8" t="e">
        <f t="shared" si="5"/>
        <v>#DIV/0!</v>
      </c>
    </row>
    <row r="70" spans="1:10" ht="15" customHeight="1" x14ac:dyDescent="0.2">
      <c r="A70" s="13" t="s">
        <v>247</v>
      </c>
      <c r="B70" s="32" t="s">
        <v>167</v>
      </c>
      <c r="C70" s="16">
        <v>613919</v>
      </c>
      <c r="D70" s="29"/>
      <c r="E70" s="29"/>
      <c r="F70" s="156">
        <f t="shared" si="6"/>
        <v>0</v>
      </c>
      <c r="G70" s="33"/>
      <c r="H70" s="37"/>
      <c r="I70" s="9" t="e">
        <f t="shared" si="4"/>
        <v>#DIV/0!</v>
      </c>
      <c r="J70" s="8" t="e">
        <f t="shared" si="5"/>
        <v>#DIV/0!</v>
      </c>
    </row>
    <row r="71" spans="1:10" ht="18.75" customHeight="1" x14ac:dyDescent="0.2">
      <c r="A71" s="13" t="s">
        <v>248</v>
      </c>
      <c r="B71" s="32" t="s">
        <v>168</v>
      </c>
      <c r="C71" s="16">
        <v>613921</v>
      </c>
      <c r="D71" s="29"/>
      <c r="E71" s="29"/>
      <c r="F71" s="156">
        <f t="shared" si="6"/>
        <v>0</v>
      </c>
      <c r="G71" s="33"/>
      <c r="H71" s="37"/>
      <c r="I71" s="9" t="e">
        <f t="shared" si="4"/>
        <v>#DIV/0!</v>
      </c>
      <c r="J71" s="8" t="e">
        <f t="shared" si="5"/>
        <v>#DIV/0!</v>
      </c>
    </row>
    <row r="72" spans="1:10" ht="11.25" customHeight="1" x14ac:dyDescent="0.2">
      <c r="A72" s="13" t="s">
        <v>249</v>
      </c>
      <c r="B72" s="32" t="s">
        <v>169</v>
      </c>
      <c r="C72" s="16">
        <v>613939</v>
      </c>
      <c r="D72" s="29"/>
      <c r="E72" s="156"/>
      <c r="F72" s="156">
        <f t="shared" si="6"/>
        <v>0</v>
      </c>
      <c r="G72" s="153"/>
      <c r="H72" s="153"/>
      <c r="I72" s="9" t="e">
        <f t="shared" si="4"/>
        <v>#DIV/0!</v>
      </c>
      <c r="J72" s="8" t="e">
        <f t="shared" si="5"/>
        <v>#DIV/0!</v>
      </c>
    </row>
    <row r="73" spans="1:10" x14ac:dyDescent="0.2">
      <c r="A73" s="13" t="s">
        <v>250</v>
      </c>
      <c r="B73" s="32" t="s">
        <v>170</v>
      </c>
      <c r="C73" s="16">
        <v>613955</v>
      </c>
      <c r="D73" s="29"/>
      <c r="E73" s="29"/>
      <c r="F73" s="156">
        <f t="shared" si="6"/>
        <v>0</v>
      </c>
      <c r="G73" s="33"/>
      <c r="H73" s="37"/>
      <c r="I73" s="9" t="e">
        <f t="shared" si="4"/>
        <v>#DIV/0!</v>
      </c>
      <c r="J73" s="8" t="e">
        <f t="shared" si="5"/>
        <v>#DIV/0!</v>
      </c>
    </row>
    <row r="74" spans="1:10" x14ac:dyDescent="0.2">
      <c r="A74" s="13" t="s">
        <v>251</v>
      </c>
      <c r="B74" s="32" t="s">
        <v>171</v>
      </c>
      <c r="C74" s="16">
        <v>613956</v>
      </c>
      <c r="D74" s="29"/>
      <c r="E74" s="29"/>
      <c r="F74" s="156">
        <f t="shared" si="6"/>
        <v>0</v>
      </c>
      <c r="G74" s="33"/>
      <c r="H74" s="37"/>
      <c r="I74" s="9" t="e">
        <f t="shared" si="4"/>
        <v>#DIV/0!</v>
      </c>
      <c r="J74" s="8" t="e">
        <f t="shared" si="5"/>
        <v>#DIV/0!</v>
      </c>
    </row>
    <row r="75" spans="1:10" ht="24" x14ac:dyDescent="0.2">
      <c r="A75" s="13" t="s">
        <v>252</v>
      </c>
      <c r="B75" s="32" t="s">
        <v>172</v>
      </c>
      <c r="C75" s="16">
        <v>613957</v>
      </c>
      <c r="D75" s="29"/>
      <c r="E75" s="29"/>
      <c r="F75" s="156">
        <f t="shared" si="6"/>
        <v>0</v>
      </c>
      <c r="G75" s="153"/>
      <c r="H75" s="159"/>
      <c r="I75" s="9" t="e">
        <f t="shared" si="4"/>
        <v>#DIV/0!</v>
      </c>
      <c r="J75" s="8" t="e">
        <f t="shared" si="5"/>
        <v>#DIV/0!</v>
      </c>
    </row>
    <row r="76" spans="1:10" ht="14.25" customHeight="1" x14ac:dyDescent="0.2">
      <c r="A76" s="13" t="s">
        <v>253</v>
      </c>
      <c r="B76" s="32" t="s">
        <v>173</v>
      </c>
      <c r="C76" s="16">
        <v>613958</v>
      </c>
      <c r="D76" s="29"/>
      <c r="E76" s="29"/>
      <c r="F76" s="156">
        <f t="shared" si="6"/>
        <v>0</v>
      </c>
      <c r="G76" s="153"/>
      <c r="H76" s="159"/>
      <c r="I76" s="9" t="e">
        <f t="shared" si="4"/>
        <v>#DIV/0!</v>
      </c>
      <c r="J76" s="8" t="e">
        <f t="shared" si="5"/>
        <v>#DIV/0!</v>
      </c>
    </row>
    <row r="77" spans="1:10" ht="23.25" customHeight="1" x14ac:dyDescent="0.2">
      <c r="A77" s="13" t="s">
        <v>254</v>
      </c>
      <c r="B77" s="32" t="s">
        <v>174</v>
      </c>
      <c r="C77" s="16">
        <v>613971</v>
      </c>
      <c r="D77" s="29"/>
      <c r="E77" s="29"/>
      <c r="F77" s="156">
        <f t="shared" si="6"/>
        <v>0</v>
      </c>
      <c r="G77" s="153"/>
      <c r="H77" s="199"/>
      <c r="I77" s="9" t="e">
        <f t="shared" si="4"/>
        <v>#DIV/0!</v>
      </c>
      <c r="J77" s="8" t="e">
        <f t="shared" si="5"/>
        <v>#DIV/0!</v>
      </c>
    </row>
    <row r="78" spans="1:10" ht="23.25" customHeight="1" x14ac:dyDescent="0.2">
      <c r="A78" s="13" t="s">
        <v>255</v>
      </c>
      <c r="B78" s="32" t="s">
        <v>302</v>
      </c>
      <c r="C78" s="16">
        <v>613981</v>
      </c>
      <c r="D78" s="29"/>
      <c r="E78" s="29"/>
      <c r="F78" s="156">
        <f t="shared" si="6"/>
        <v>0</v>
      </c>
      <c r="G78" s="153"/>
      <c r="H78" s="199"/>
      <c r="I78" s="9"/>
      <c r="J78" s="8"/>
    </row>
    <row r="79" spans="1:10" ht="36" x14ac:dyDescent="0.2">
      <c r="A79" s="13" t="s">
        <v>256</v>
      </c>
      <c r="B79" s="32" t="s">
        <v>175</v>
      </c>
      <c r="C79" s="16">
        <v>613984</v>
      </c>
      <c r="D79" s="29"/>
      <c r="E79" s="29"/>
      <c r="F79" s="156">
        <f t="shared" si="6"/>
        <v>0</v>
      </c>
      <c r="G79" s="153"/>
      <c r="H79" s="199"/>
      <c r="I79" s="9" t="e">
        <f t="shared" ref="I79:I102" si="7">SUM(G79/F79)</f>
        <v>#DIV/0!</v>
      </c>
      <c r="J79" s="8" t="e">
        <f t="shared" ref="J79:J102" si="8">SUM(G79/H79)</f>
        <v>#DIV/0!</v>
      </c>
    </row>
    <row r="80" spans="1:10" x14ac:dyDescent="0.2">
      <c r="A80" s="13" t="s">
        <v>257</v>
      </c>
      <c r="B80" s="32" t="s">
        <v>176</v>
      </c>
      <c r="C80" s="16">
        <v>613985</v>
      </c>
      <c r="D80" s="29"/>
      <c r="E80" s="29"/>
      <c r="F80" s="156">
        <f t="shared" si="6"/>
        <v>0</v>
      </c>
      <c r="G80" s="153"/>
      <c r="H80" s="199"/>
      <c r="I80" s="9" t="e">
        <f t="shared" si="7"/>
        <v>#DIV/0!</v>
      </c>
      <c r="J80" s="8" t="e">
        <f t="shared" si="8"/>
        <v>#DIV/0!</v>
      </c>
    </row>
    <row r="81" spans="1:10" x14ac:dyDescent="0.2">
      <c r="A81" s="13" t="s">
        <v>258</v>
      </c>
      <c r="B81" s="32" t="s">
        <v>177</v>
      </c>
      <c r="C81" s="16">
        <v>613991</v>
      </c>
      <c r="D81" s="29"/>
      <c r="E81" s="156"/>
      <c r="F81" s="156">
        <f t="shared" si="6"/>
        <v>0</v>
      </c>
      <c r="G81" s="153"/>
      <c r="H81" s="199"/>
      <c r="I81" s="9" t="e">
        <f t="shared" si="7"/>
        <v>#DIV/0!</v>
      </c>
      <c r="J81" s="8" t="e">
        <f t="shared" si="8"/>
        <v>#DIV/0!</v>
      </c>
    </row>
    <row r="82" spans="1:10" x14ac:dyDescent="0.2">
      <c r="A82" s="13" t="s">
        <v>280</v>
      </c>
      <c r="B82" s="32" t="s">
        <v>178</v>
      </c>
      <c r="C82" s="16"/>
      <c r="D82" s="29"/>
      <c r="E82" s="29"/>
      <c r="F82" s="156">
        <f t="shared" si="6"/>
        <v>0</v>
      </c>
      <c r="G82" s="33"/>
      <c r="H82" s="62"/>
      <c r="I82" s="9" t="e">
        <f t="shared" si="7"/>
        <v>#DIV/0!</v>
      </c>
      <c r="J82" s="8" t="e">
        <f t="shared" si="8"/>
        <v>#DIV/0!</v>
      </c>
    </row>
    <row r="83" spans="1:10" ht="24" x14ac:dyDescent="0.2">
      <c r="A83" s="149">
        <v>16</v>
      </c>
      <c r="B83" s="31" t="s">
        <v>4</v>
      </c>
      <c r="C83" s="30">
        <v>614000</v>
      </c>
      <c r="D83" s="29">
        <f>SUM(D84:D85)</f>
        <v>0</v>
      </c>
      <c r="E83" s="29">
        <f>SUM(E84:E85)</f>
        <v>0</v>
      </c>
      <c r="F83" s="29">
        <f>SUM(F84:F85)</f>
        <v>0</v>
      </c>
      <c r="G83" s="65">
        <f>SUM(G84:G92)</f>
        <v>0</v>
      </c>
      <c r="H83" s="58">
        <f>SUM(H84:H92)</f>
        <v>0</v>
      </c>
      <c r="I83" s="9" t="e">
        <f t="shared" si="7"/>
        <v>#DIV/0!</v>
      </c>
      <c r="J83" s="8" t="e">
        <f t="shared" si="8"/>
        <v>#DIV/0!</v>
      </c>
    </row>
    <row r="84" spans="1:10" x14ac:dyDescent="0.2">
      <c r="A84" s="151">
        <v>17</v>
      </c>
      <c r="B84" s="25" t="s">
        <v>30</v>
      </c>
      <c r="C84" s="16">
        <v>614100</v>
      </c>
      <c r="D84" s="29"/>
      <c r="E84" s="29"/>
      <c r="F84" s="29">
        <f>SUM(D84:E84)</f>
        <v>0</v>
      </c>
      <c r="G84" s="33"/>
      <c r="H84" s="37"/>
      <c r="I84" s="9" t="e">
        <f t="shared" si="7"/>
        <v>#DIV/0!</v>
      </c>
      <c r="J84" s="8" t="e">
        <f t="shared" si="8"/>
        <v>#DIV/0!</v>
      </c>
    </row>
    <row r="85" spans="1:10" x14ac:dyDescent="0.2">
      <c r="A85" s="149">
        <v>18</v>
      </c>
      <c r="B85" s="25" t="s">
        <v>33</v>
      </c>
      <c r="C85" s="16">
        <v>614200</v>
      </c>
      <c r="D85" s="29"/>
      <c r="E85" s="29"/>
      <c r="F85" s="29">
        <f>SUM(D85:E85)</f>
        <v>0</v>
      </c>
      <c r="G85" s="33"/>
      <c r="H85" s="37"/>
      <c r="I85" s="9" t="e">
        <f t="shared" si="7"/>
        <v>#DIV/0!</v>
      </c>
      <c r="J85" s="8" t="e">
        <f t="shared" si="8"/>
        <v>#DIV/0!</v>
      </c>
    </row>
    <row r="86" spans="1:10" x14ac:dyDescent="0.2">
      <c r="A86" s="151">
        <v>19</v>
      </c>
      <c r="B86" s="155" t="s">
        <v>34</v>
      </c>
      <c r="C86" s="67">
        <v>614300</v>
      </c>
      <c r="D86" s="29">
        <f>SUM(D87:D87)</f>
        <v>0</v>
      </c>
      <c r="E86" s="29">
        <f>SUM(E87:E87)</f>
        <v>0</v>
      </c>
      <c r="F86" s="29">
        <f>SUM(D86:E86)</f>
        <v>0</v>
      </c>
      <c r="G86" s="33"/>
      <c r="H86" s="37"/>
      <c r="I86" s="9" t="e">
        <f t="shared" si="7"/>
        <v>#DIV/0!</v>
      </c>
      <c r="J86" s="8" t="e">
        <f t="shared" si="8"/>
        <v>#DIV/0!</v>
      </c>
    </row>
    <row r="87" spans="1:10" x14ac:dyDescent="0.2">
      <c r="A87" s="13"/>
      <c r="B87" s="25"/>
      <c r="C87" s="16"/>
      <c r="D87" s="29">
        <v>0</v>
      </c>
      <c r="E87" s="29">
        <f>SUM(D87)</f>
        <v>0</v>
      </c>
      <c r="F87" s="29">
        <f>SUM(E87)</f>
        <v>0</v>
      </c>
      <c r="G87" s="33"/>
      <c r="H87" s="37"/>
      <c r="I87" s="9" t="e">
        <f t="shared" si="7"/>
        <v>#DIV/0!</v>
      </c>
      <c r="J87" s="8" t="e">
        <f t="shared" si="8"/>
        <v>#DIV/0!</v>
      </c>
    </row>
    <row r="88" spans="1:10" x14ac:dyDescent="0.2">
      <c r="A88" s="149">
        <v>20</v>
      </c>
      <c r="B88" s="148" t="s">
        <v>71</v>
      </c>
      <c r="C88" s="149">
        <v>614400</v>
      </c>
      <c r="D88" s="29"/>
      <c r="E88" s="29"/>
      <c r="F88" s="29">
        <f>SUM(D88:E88)</f>
        <v>0</v>
      </c>
      <c r="G88" s="33"/>
      <c r="H88" s="37"/>
      <c r="I88" s="9" t="e">
        <f t="shared" si="7"/>
        <v>#DIV/0!</v>
      </c>
      <c r="J88" s="8" t="e">
        <f t="shared" si="8"/>
        <v>#DIV/0!</v>
      </c>
    </row>
    <row r="89" spans="1:10" ht="24" x14ac:dyDescent="0.2">
      <c r="A89" s="151">
        <v>21</v>
      </c>
      <c r="B89" s="101" t="s">
        <v>70</v>
      </c>
      <c r="C89" s="16">
        <v>614500</v>
      </c>
      <c r="D89" s="29"/>
      <c r="E89" s="29"/>
      <c r="F89" s="29">
        <f>SUM(D89:E89)</f>
        <v>0</v>
      </c>
      <c r="G89" s="33"/>
      <c r="H89" s="37"/>
      <c r="I89" s="9" t="e">
        <f t="shared" si="7"/>
        <v>#DIV/0!</v>
      </c>
      <c r="J89" s="8" t="e">
        <f t="shared" si="8"/>
        <v>#DIV/0!</v>
      </c>
    </row>
    <row r="90" spans="1:10" x14ac:dyDescent="0.2">
      <c r="A90" s="149">
        <v>22</v>
      </c>
      <c r="B90" s="32" t="s">
        <v>69</v>
      </c>
      <c r="C90" s="16">
        <v>614600</v>
      </c>
      <c r="D90" s="29"/>
      <c r="E90" s="29"/>
      <c r="F90" s="29">
        <f>SUM(D90:E90)</f>
        <v>0</v>
      </c>
      <c r="G90" s="33"/>
      <c r="H90" s="37"/>
      <c r="I90" s="9" t="e">
        <f t="shared" si="7"/>
        <v>#DIV/0!</v>
      </c>
      <c r="J90" s="8" t="e">
        <f t="shared" si="8"/>
        <v>#DIV/0!</v>
      </c>
    </row>
    <row r="91" spans="1:10" x14ac:dyDescent="0.2">
      <c r="A91" s="151">
        <v>23</v>
      </c>
      <c r="B91" s="25" t="s">
        <v>68</v>
      </c>
      <c r="C91" s="16">
        <v>614700</v>
      </c>
      <c r="D91" s="29"/>
      <c r="E91" s="29"/>
      <c r="F91" s="29">
        <f>SUM(D91:E91)</f>
        <v>0</v>
      </c>
      <c r="G91" s="33"/>
      <c r="H91" s="37"/>
      <c r="I91" s="9" t="e">
        <f t="shared" si="7"/>
        <v>#DIV/0!</v>
      </c>
      <c r="J91" s="8" t="e">
        <f t="shared" si="8"/>
        <v>#DIV/0!</v>
      </c>
    </row>
    <row r="92" spans="1:10" x14ac:dyDescent="0.2">
      <c r="A92" s="149">
        <v>24</v>
      </c>
      <c r="B92" s="93" t="s">
        <v>67</v>
      </c>
      <c r="C92" s="94">
        <v>614800</v>
      </c>
      <c r="D92" s="29"/>
      <c r="E92" s="29"/>
      <c r="F92" s="29">
        <f>SUM(D92:E92)</f>
        <v>0</v>
      </c>
      <c r="G92" s="33"/>
      <c r="H92" s="37"/>
      <c r="I92" s="9" t="e">
        <f t="shared" si="7"/>
        <v>#DIV/0!</v>
      </c>
      <c r="J92" s="8" t="e">
        <f t="shared" si="8"/>
        <v>#DIV/0!</v>
      </c>
    </row>
    <row r="93" spans="1:10" x14ac:dyDescent="0.2">
      <c r="A93" s="151">
        <v>25</v>
      </c>
      <c r="B93" s="93" t="s">
        <v>27</v>
      </c>
      <c r="C93" s="94">
        <v>614900</v>
      </c>
      <c r="D93" s="29"/>
      <c r="E93" s="29"/>
      <c r="F93" s="29"/>
      <c r="G93" s="33"/>
      <c r="H93" s="62"/>
      <c r="I93" s="9" t="e">
        <f t="shared" si="7"/>
        <v>#DIV/0!</v>
      </c>
      <c r="J93" s="8" t="e">
        <f t="shared" si="8"/>
        <v>#DIV/0!</v>
      </c>
    </row>
    <row r="94" spans="1:10" x14ac:dyDescent="0.2">
      <c r="A94" s="17">
        <v>26</v>
      </c>
      <c r="B94" s="95" t="s">
        <v>5</v>
      </c>
      <c r="C94" s="96">
        <v>616000</v>
      </c>
      <c r="D94" s="29">
        <f>SUM(D95:D97)</f>
        <v>0</v>
      </c>
      <c r="E94" s="29">
        <f>SUM(E95:E97)</f>
        <v>0</v>
      </c>
      <c r="F94" s="29">
        <f t="shared" ref="F94:F123" si="9">SUM(D94:E94)</f>
        <v>0</v>
      </c>
      <c r="G94" s="29">
        <f>SUM(G95:G97)</f>
        <v>0</v>
      </c>
      <c r="H94" s="61">
        <f>SUM(H95:H97)</f>
        <v>0</v>
      </c>
      <c r="I94" s="9" t="e">
        <f t="shared" si="7"/>
        <v>#DIV/0!</v>
      </c>
      <c r="J94" s="8" t="e">
        <f t="shared" si="8"/>
        <v>#DIV/0!</v>
      </c>
    </row>
    <row r="95" spans="1:10" x14ac:dyDescent="0.2">
      <c r="A95" s="13">
        <v>27</v>
      </c>
      <c r="B95" s="32" t="s">
        <v>66</v>
      </c>
      <c r="C95" s="16">
        <v>616100</v>
      </c>
      <c r="D95" s="29"/>
      <c r="E95" s="29"/>
      <c r="F95" s="29">
        <f t="shared" si="9"/>
        <v>0</v>
      </c>
      <c r="G95" s="33"/>
      <c r="H95" s="37"/>
      <c r="I95" s="9" t="e">
        <f t="shared" si="7"/>
        <v>#DIV/0!</v>
      </c>
      <c r="J95" s="8" t="e">
        <f t="shared" si="8"/>
        <v>#DIV/0!</v>
      </c>
    </row>
    <row r="96" spans="1:10" x14ac:dyDescent="0.2">
      <c r="A96" s="17">
        <v>28</v>
      </c>
      <c r="B96" s="32" t="s">
        <v>65</v>
      </c>
      <c r="C96" s="16">
        <v>616200</v>
      </c>
      <c r="D96" s="29"/>
      <c r="E96" s="29"/>
      <c r="F96" s="29">
        <f t="shared" si="9"/>
        <v>0</v>
      </c>
      <c r="G96" s="33"/>
      <c r="H96" s="37"/>
      <c r="I96" s="9" t="e">
        <f t="shared" si="7"/>
        <v>#DIV/0!</v>
      </c>
      <c r="J96" s="8" t="e">
        <f t="shared" si="8"/>
        <v>#DIV/0!</v>
      </c>
    </row>
    <row r="97" spans="1:10" x14ac:dyDescent="0.2">
      <c r="A97" s="13">
        <v>29</v>
      </c>
      <c r="B97" s="32" t="s">
        <v>64</v>
      </c>
      <c r="C97" s="16">
        <v>616300</v>
      </c>
      <c r="D97" s="29"/>
      <c r="E97" s="29"/>
      <c r="F97" s="29">
        <f t="shared" si="9"/>
        <v>0</v>
      </c>
      <c r="G97" s="33"/>
      <c r="H97" s="37"/>
      <c r="I97" s="9" t="e">
        <f t="shared" si="7"/>
        <v>#DIV/0!</v>
      </c>
      <c r="J97" s="8" t="e">
        <f t="shared" si="8"/>
        <v>#DIV/0!</v>
      </c>
    </row>
    <row r="98" spans="1:10" x14ac:dyDescent="0.2">
      <c r="A98" s="13">
        <v>30</v>
      </c>
      <c r="B98" s="12" t="s">
        <v>6</v>
      </c>
      <c r="C98" s="22"/>
      <c r="D98" s="36">
        <f>SUM(D99+D107)</f>
        <v>0</v>
      </c>
      <c r="E98" s="36">
        <f>SUM(E99+E107)</f>
        <v>0</v>
      </c>
      <c r="F98" s="36">
        <f t="shared" si="9"/>
        <v>0</v>
      </c>
      <c r="G98" s="36">
        <f>SUM(G99+G107)</f>
        <v>0</v>
      </c>
      <c r="H98" s="35">
        <f>SUM(H99+H107)</f>
        <v>0</v>
      </c>
      <c r="I98" s="20" t="e">
        <f t="shared" si="7"/>
        <v>#DIV/0!</v>
      </c>
      <c r="J98" s="19" t="e">
        <f t="shared" si="8"/>
        <v>#DIV/0!</v>
      </c>
    </row>
    <row r="99" spans="1:10" ht="24" x14ac:dyDescent="0.2">
      <c r="A99" s="17">
        <v>31</v>
      </c>
      <c r="B99" s="31" t="s">
        <v>7</v>
      </c>
      <c r="C99" s="30">
        <v>821000</v>
      </c>
      <c r="D99" s="29">
        <f>SUM(D100:D106)</f>
        <v>0</v>
      </c>
      <c r="E99" s="29">
        <f>SUM(E100:E106)</f>
        <v>0</v>
      </c>
      <c r="F99" s="29">
        <f t="shared" si="9"/>
        <v>0</v>
      </c>
      <c r="G99" s="29">
        <f>SUM(G100:G106)</f>
        <v>0</v>
      </c>
      <c r="H99" s="61">
        <f>SUM(H100:H106)</f>
        <v>0</v>
      </c>
      <c r="I99" s="9" t="e">
        <f t="shared" si="7"/>
        <v>#DIV/0!</v>
      </c>
      <c r="J99" s="8" t="e">
        <f t="shared" si="8"/>
        <v>#DIV/0!</v>
      </c>
    </row>
    <row r="100" spans="1:10" ht="24" x14ac:dyDescent="0.2">
      <c r="A100" s="13">
        <v>32</v>
      </c>
      <c r="B100" s="34" t="s">
        <v>63</v>
      </c>
      <c r="C100" s="16">
        <v>821100</v>
      </c>
      <c r="D100" s="29"/>
      <c r="E100" s="29"/>
      <c r="F100" s="29">
        <f t="shared" si="9"/>
        <v>0</v>
      </c>
      <c r="G100" s="33"/>
      <c r="H100" s="62"/>
      <c r="I100" s="9" t="e">
        <f t="shared" si="7"/>
        <v>#DIV/0!</v>
      </c>
      <c r="J100" s="8" t="e">
        <f t="shared" si="8"/>
        <v>#DIV/0!</v>
      </c>
    </row>
    <row r="101" spans="1:10" x14ac:dyDescent="0.2">
      <c r="A101" s="17">
        <v>33</v>
      </c>
      <c r="B101" s="32" t="s">
        <v>62</v>
      </c>
      <c r="C101" s="16">
        <v>821200</v>
      </c>
      <c r="D101" s="29"/>
      <c r="E101" s="29"/>
      <c r="F101" s="29">
        <f t="shared" si="9"/>
        <v>0</v>
      </c>
      <c r="G101" s="33"/>
      <c r="H101" s="37"/>
      <c r="I101" s="9" t="e">
        <f t="shared" si="7"/>
        <v>#DIV/0!</v>
      </c>
      <c r="J101" s="8" t="e">
        <f t="shared" si="8"/>
        <v>#DIV/0!</v>
      </c>
    </row>
    <row r="102" spans="1:10" x14ac:dyDescent="0.2">
      <c r="A102" s="151">
        <v>34</v>
      </c>
      <c r="B102" s="148" t="s">
        <v>61</v>
      </c>
      <c r="C102" s="149">
        <v>821300</v>
      </c>
      <c r="D102" s="29">
        <f>SUM(D103:D103)</f>
        <v>0</v>
      </c>
      <c r="E102" s="29">
        <f>SUM(E103:E103)</f>
        <v>0</v>
      </c>
      <c r="F102" s="29">
        <f t="shared" si="9"/>
        <v>0</v>
      </c>
      <c r="G102" s="33"/>
      <c r="H102" s="37"/>
      <c r="I102" s="9" t="e">
        <f t="shared" si="7"/>
        <v>#DIV/0!</v>
      </c>
      <c r="J102" s="8" t="e">
        <f t="shared" si="8"/>
        <v>#DIV/0!</v>
      </c>
    </row>
    <row r="103" spans="1:10" x14ac:dyDescent="0.2">
      <c r="A103" s="13" t="s">
        <v>264</v>
      </c>
      <c r="B103" s="32" t="s">
        <v>287</v>
      </c>
      <c r="C103" s="16">
        <v>821312</v>
      </c>
      <c r="D103" s="29"/>
      <c r="E103" s="29"/>
      <c r="F103" s="156">
        <f t="shared" si="9"/>
        <v>0</v>
      </c>
      <c r="G103" s="33"/>
      <c r="H103" s="37"/>
      <c r="I103" s="9"/>
      <c r="J103" s="8"/>
    </row>
    <row r="104" spans="1:10" x14ac:dyDescent="0.2">
      <c r="A104" s="17">
        <v>35</v>
      </c>
      <c r="B104" s="32" t="s">
        <v>60</v>
      </c>
      <c r="C104" s="16">
        <v>821400</v>
      </c>
      <c r="D104" s="29"/>
      <c r="E104" s="29"/>
      <c r="F104" s="29">
        <f t="shared" si="9"/>
        <v>0</v>
      </c>
      <c r="G104" s="33"/>
      <c r="H104" s="37"/>
      <c r="I104" s="9" t="e">
        <f t="shared" ref="I104:I124" si="10">SUM(G104/F104)</f>
        <v>#DIV/0!</v>
      </c>
      <c r="J104" s="8" t="e">
        <f t="shared" ref="J104:J124" si="11">SUM(G104/H104)</f>
        <v>#DIV/0!</v>
      </c>
    </row>
    <row r="105" spans="1:10" x14ac:dyDescent="0.2">
      <c r="A105" s="13">
        <v>36</v>
      </c>
      <c r="B105" s="32" t="s">
        <v>59</v>
      </c>
      <c r="C105" s="16">
        <v>821500</v>
      </c>
      <c r="D105" s="29"/>
      <c r="E105" s="29"/>
      <c r="F105" s="29">
        <f t="shared" si="9"/>
        <v>0</v>
      </c>
      <c r="G105" s="33"/>
      <c r="H105" s="37"/>
      <c r="I105" s="9" t="e">
        <f t="shared" si="10"/>
        <v>#DIV/0!</v>
      </c>
      <c r="J105" s="8" t="e">
        <f t="shared" si="11"/>
        <v>#DIV/0!</v>
      </c>
    </row>
    <row r="106" spans="1:10" x14ac:dyDescent="0.2">
      <c r="A106" s="17">
        <v>37</v>
      </c>
      <c r="B106" s="32" t="s">
        <v>58</v>
      </c>
      <c r="C106" s="16">
        <v>821600</v>
      </c>
      <c r="D106" s="29"/>
      <c r="E106" s="29"/>
      <c r="F106" s="29">
        <f t="shared" si="9"/>
        <v>0</v>
      </c>
      <c r="G106" s="33"/>
      <c r="H106" s="37"/>
      <c r="I106" s="9" t="e">
        <f t="shared" si="10"/>
        <v>#DIV/0!</v>
      </c>
      <c r="J106" s="8" t="e">
        <f t="shared" si="11"/>
        <v>#DIV/0!</v>
      </c>
    </row>
    <row r="107" spans="1:10" x14ac:dyDescent="0.2">
      <c r="A107" s="13">
        <v>38</v>
      </c>
      <c r="B107" s="31" t="s">
        <v>8</v>
      </c>
      <c r="C107" s="30">
        <v>615000</v>
      </c>
      <c r="D107" s="29">
        <f>SUM(D108:D110)</f>
        <v>0</v>
      </c>
      <c r="E107" s="29">
        <f>SUM(E108:E110)</f>
        <v>0</v>
      </c>
      <c r="F107" s="29">
        <f t="shared" si="9"/>
        <v>0</v>
      </c>
      <c r="G107" s="29">
        <f>SUM(G108:G110)</f>
        <v>0</v>
      </c>
      <c r="H107" s="61">
        <f>SUM(H108:H110)</f>
        <v>0</v>
      </c>
      <c r="I107" s="9" t="e">
        <f t="shared" si="10"/>
        <v>#DIV/0!</v>
      </c>
      <c r="J107" s="8" t="e">
        <f t="shared" si="11"/>
        <v>#DIV/0!</v>
      </c>
    </row>
    <row r="108" spans="1:10" x14ac:dyDescent="0.2">
      <c r="A108" s="17">
        <v>39</v>
      </c>
      <c r="B108" s="25" t="s">
        <v>57</v>
      </c>
      <c r="C108" s="28">
        <v>615100</v>
      </c>
      <c r="D108" s="29"/>
      <c r="E108" s="29"/>
      <c r="F108" s="29">
        <f t="shared" si="9"/>
        <v>0</v>
      </c>
      <c r="G108" s="33"/>
      <c r="H108" s="37"/>
      <c r="I108" s="9" t="e">
        <f t="shared" si="10"/>
        <v>#DIV/0!</v>
      </c>
      <c r="J108" s="8" t="e">
        <f t="shared" si="11"/>
        <v>#DIV/0!</v>
      </c>
    </row>
    <row r="109" spans="1:10" ht="24" x14ac:dyDescent="0.2">
      <c r="A109" s="13">
        <v>40</v>
      </c>
      <c r="B109" s="23" t="s">
        <v>35</v>
      </c>
      <c r="C109" s="16">
        <v>615200</v>
      </c>
      <c r="D109" s="29"/>
      <c r="E109" s="29"/>
      <c r="F109" s="29">
        <f t="shared" si="9"/>
        <v>0</v>
      </c>
      <c r="G109" s="33"/>
      <c r="H109" s="37"/>
      <c r="I109" s="9" t="e">
        <f t="shared" si="10"/>
        <v>#DIV/0!</v>
      </c>
      <c r="J109" s="8" t="e">
        <f t="shared" si="11"/>
        <v>#DIV/0!</v>
      </c>
    </row>
    <row r="110" spans="1:10" x14ac:dyDescent="0.2">
      <c r="A110" s="17">
        <v>41</v>
      </c>
      <c r="B110" s="25" t="s">
        <v>56</v>
      </c>
      <c r="C110" s="16">
        <v>615300</v>
      </c>
      <c r="D110" s="15"/>
      <c r="E110" s="15"/>
      <c r="F110" s="15">
        <f t="shared" si="9"/>
        <v>0</v>
      </c>
      <c r="G110" s="15"/>
      <c r="H110" s="63"/>
      <c r="I110" s="9" t="e">
        <f t="shared" si="10"/>
        <v>#DIV/0!</v>
      </c>
      <c r="J110" s="8" t="e">
        <f t="shared" si="11"/>
        <v>#DIV/0!</v>
      </c>
    </row>
    <row r="111" spans="1:10" x14ac:dyDescent="0.2">
      <c r="A111" s="13">
        <v>42</v>
      </c>
      <c r="B111" s="24" t="s">
        <v>9</v>
      </c>
      <c r="C111" s="22">
        <v>822000</v>
      </c>
      <c r="D111" s="21">
        <f>SUM(D112:D118)</f>
        <v>0</v>
      </c>
      <c r="E111" s="21">
        <f>SUM(E112:E118)</f>
        <v>0</v>
      </c>
      <c r="F111" s="21">
        <f t="shared" si="9"/>
        <v>0</v>
      </c>
      <c r="G111" s="21">
        <f>SUM(G112:G118)</f>
        <v>0</v>
      </c>
      <c r="H111" s="64">
        <f>SUM(H112:H118)</f>
        <v>0</v>
      </c>
      <c r="I111" s="20" t="e">
        <f t="shared" si="10"/>
        <v>#DIV/0!</v>
      </c>
      <c r="J111" s="19" t="e">
        <f t="shared" si="11"/>
        <v>#DIV/0!</v>
      </c>
    </row>
    <row r="112" spans="1:10" x14ac:dyDescent="0.2">
      <c r="A112" s="17">
        <v>43</v>
      </c>
      <c r="B112" s="97" t="s">
        <v>55</v>
      </c>
      <c r="C112" s="94">
        <v>822100</v>
      </c>
      <c r="D112" s="15"/>
      <c r="E112" s="15"/>
      <c r="F112" s="15">
        <f t="shared" si="9"/>
        <v>0</v>
      </c>
      <c r="G112" s="15"/>
      <c r="H112" s="63"/>
      <c r="I112" s="9" t="e">
        <f t="shared" si="10"/>
        <v>#DIV/0!</v>
      </c>
      <c r="J112" s="8" t="e">
        <f t="shared" si="11"/>
        <v>#DIV/0!</v>
      </c>
    </row>
    <row r="113" spans="1:10" ht="24" x14ac:dyDescent="0.2">
      <c r="A113" s="13">
        <v>44</v>
      </c>
      <c r="B113" s="97" t="s">
        <v>54</v>
      </c>
      <c r="C113" s="94">
        <v>822200</v>
      </c>
      <c r="D113" s="15"/>
      <c r="E113" s="15"/>
      <c r="F113" s="15">
        <f t="shared" si="9"/>
        <v>0</v>
      </c>
      <c r="G113" s="15"/>
      <c r="H113" s="63"/>
      <c r="I113" s="9" t="e">
        <f t="shared" si="10"/>
        <v>#DIV/0!</v>
      </c>
      <c r="J113" s="8" t="e">
        <f t="shared" si="11"/>
        <v>#DIV/0!</v>
      </c>
    </row>
    <row r="114" spans="1:10" x14ac:dyDescent="0.2">
      <c r="A114" s="17">
        <v>45</v>
      </c>
      <c r="B114" s="97" t="s">
        <v>53</v>
      </c>
      <c r="C114" s="94">
        <v>822300</v>
      </c>
      <c r="D114" s="15"/>
      <c r="E114" s="15"/>
      <c r="F114" s="15">
        <f t="shared" si="9"/>
        <v>0</v>
      </c>
      <c r="G114" s="15"/>
      <c r="H114" s="63"/>
      <c r="I114" s="9" t="e">
        <f t="shared" si="10"/>
        <v>#DIV/0!</v>
      </c>
      <c r="J114" s="8" t="e">
        <f t="shared" si="11"/>
        <v>#DIV/0!</v>
      </c>
    </row>
    <row r="115" spans="1:10" x14ac:dyDescent="0.2">
      <c r="A115" s="13">
        <v>46</v>
      </c>
      <c r="B115" s="98" t="s">
        <v>52</v>
      </c>
      <c r="C115" s="94">
        <v>822400</v>
      </c>
      <c r="D115" s="15"/>
      <c r="E115" s="15"/>
      <c r="F115" s="15">
        <f t="shared" si="9"/>
        <v>0</v>
      </c>
      <c r="G115" s="15"/>
      <c r="H115" s="63"/>
      <c r="I115" s="9" t="e">
        <f t="shared" si="10"/>
        <v>#DIV/0!</v>
      </c>
      <c r="J115" s="8" t="e">
        <f t="shared" si="11"/>
        <v>#DIV/0!</v>
      </c>
    </row>
    <row r="116" spans="1:10" ht="36" x14ac:dyDescent="0.2">
      <c r="A116" s="17">
        <v>47</v>
      </c>
      <c r="B116" s="98" t="s">
        <v>31</v>
      </c>
      <c r="C116" s="94">
        <v>822500</v>
      </c>
      <c r="D116" s="15"/>
      <c r="E116" s="15"/>
      <c r="F116" s="15">
        <f t="shared" si="9"/>
        <v>0</v>
      </c>
      <c r="G116" s="15"/>
      <c r="H116" s="63"/>
      <c r="I116" s="9" t="e">
        <f t="shared" si="10"/>
        <v>#DIV/0!</v>
      </c>
      <c r="J116" s="8" t="e">
        <f t="shared" si="11"/>
        <v>#DIV/0!</v>
      </c>
    </row>
    <row r="117" spans="1:10" x14ac:dyDescent="0.2">
      <c r="A117" s="13">
        <v>48</v>
      </c>
      <c r="B117" s="97" t="s">
        <v>51</v>
      </c>
      <c r="C117" s="94">
        <v>822600</v>
      </c>
      <c r="D117" s="15"/>
      <c r="E117" s="15"/>
      <c r="F117" s="15">
        <f t="shared" si="9"/>
        <v>0</v>
      </c>
      <c r="G117" s="15"/>
      <c r="H117" s="63"/>
      <c r="I117" s="9" t="e">
        <f t="shared" si="10"/>
        <v>#DIV/0!</v>
      </c>
      <c r="J117" s="8" t="e">
        <f t="shared" si="11"/>
        <v>#DIV/0!</v>
      </c>
    </row>
    <row r="118" spans="1:10" x14ac:dyDescent="0.2">
      <c r="A118" s="17">
        <v>49</v>
      </c>
      <c r="B118" s="97" t="s">
        <v>50</v>
      </c>
      <c r="C118" s="94">
        <v>822700</v>
      </c>
      <c r="D118" s="15"/>
      <c r="E118" s="15"/>
      <c r="F118" s="15">
        <f t="shared" si="9"/>
        <v>0</v>
      </c>
      <c r="G118" s="15"/>
      <c r="H118" s="63"/>
      <c r="I118" s="9" t="e">
        <f t="shared" si="10"/>
        <v>#DIV/0!</v>
      </c>
      <c r="J118" s="8" t="e">
        <f t="shared" si="11"/>
        <v>#DIV/0!</v>
      </c>
    </row>
    <row r="119" spans="1:10" x14ac:dyDescent="0.2">
      <c r="A119" s="13">
        <v>50</v>
      </c>
      <c r="B119" s="12" t="s">
        <v>10</v>
      </c>
      <c r="C119" s="22">
        <v>823000</v>
      </c>
      <c r="D119" s="21">
        <f>SUM(D120:D122)</f>
        <v>0</v>
      </c>
      <c r="E119" s="21">
        <f>SUM(E120:E122)</f>
        <v>0</v>
      </c>
      <c r="F119" s="21">
        <f t="shared" si="9"/>
        <v>0</v>
      </c>
      <c r="G119" s="21">
        <f>SUM(G120:G122)</f>
        <v>0</v>
      </c>
      <c r="H119" s="64">
        <f>SUM(H120:H122)</f>
        <v>0</v>
      </c>
      <c r="I119" s="20" t="e">
        <f t="shared" si="10"/>
        <v>#DIV/0!</v>
      </c>
      <c r="J119" s="19" t="e">
        <f t="shared" si="11"/>
        <v>#DIV/0!</v>
      </c>
    </row>
    <row r="120" spans="1:10" x14ac:dyDescent="0.2">
      <c r="A120" s="17">
        <v>51</v>
      </c>
      <c r="B120" s="18" t="s">
        <v>49</v>
      </c>
      <c r="C120" s="16">
        <v>823100</v>
      </c>
      <c r="D120" s="15"/>
      <c r="E120" s="15"/>
      <c r="F120" s="15">
        <f t="shared" si="9"/>
        <v>0</v>
      </c>
      <c r="G120" s="15"/>
      <c r="H120" s="63"/>
      <c r="I120" s="9" t="e">
        <f t="shared" si="10"/>
        <v>#DIV/0!</v>
      </c>
      <c r="J120" s="8" t="e">
        <f t="shared" si="11"/>
        <v>#DIV/0!</v>
      </c>
    </row>
    <row r="121" spans="1:10" x14ac:dyDescent="0.2">
      <c r="A121" s="13">
        <v>52</v>
      </c>
      <c r="B121" s="18" t="s">
        <v>48</v>
      </c>
      <c r="C121" s="16">
        <v>823200</v>
      </c>
      <c r="D121" s="15"/>
      <c r="E121" s="15"/>
      <c r="F121" s="15">
        <f t="shared" si="9"/>
        <v>0</v>
      </c>
      <c r="G121" s="15"/>
      <c r="H121" s="63"/>
      <c r="I121" s="9" t="e">
        <f t="shared" si="10"/>
        <v>#DIV/0!</v>
      </c>
      <c r="J121" s="8" t="e">
        <f t="shared" si="11"/>
        <v>#DIV/0!</v>
      </c>
    </row>
    <row r="122" spans="1:10" x14ac:dyDescent="0.2">
      <c r="A122" s="17">
        <v>53</v>
      </c>
      <c r="B122" s="97" t="s">
        <v>47</v>
      </c>
      <c r="C122" s="94">
        <v>823300</v>
      </c>
      <c r="D122" s="15"/>
      <c r="E122" s="15"/>
      <c r="F122" s="15">
        <f t="shared" si="9"/>
        <v>0</v>
      </c>
      <c r="G122" s="15"/>
      <c r="H122" s="63"/>
      <c r="I122" s="9" t="e">
        <f t="shared" si="10"/>
        <v>#DIV/0!</v>
      </c>
      <c r="J122" s="8" t="e">
        <f t="shared" si="11"/>
        <v>#DIV/0!</v>
      </c>
    </row>
    <row r="123" spans="1:10" x14ac:dyDescent="0.2">
      <c r="A123" s="17">
        <v>54</v>
      </c>
      <c r="B123" s="12" t="s">
        <v>45</v>
      </c>
      <c r="C123" s="11"/>
      <c r="D123" s="10"/>
      <c r="E123" s="10"/>
      <c r="F123" s="10">
        <f t="shared" si="9"/>
        <v>0</v>
      </c>
      <c r="G123" s="10"/>
      <c r="H123" s="196"/>
      <c r="I123" s="20" t="e">
        <f t="shared" si="10"/>
        <v>#DIV/0!</v>
      </c>
      <c r="J123" s="19" t="e">
        <f t="shared" si="11"/>
        <v>#DIV/0!</v>
      </c>
    </row>
    <row r="124" spans="1:10" x14ac:dyDescent="0.2">
      <c r="A124" s="13">
        <v>55</v>
      </c>
      <c r="B124" s="41" t="s">
        <v>11</v>
      </c>
      <c r="C124" s="40"/>
      <c r="D124" s="36">
        <f>SUM(D17+D123)</f>
        <v>0</v>
      </c>
      <c r="E124" s="36">
        <f>SUM(E17+E123)</f>
        <v>1129.95</v>
      </c>
      <c r="F124" s="36">
        <f>SUM(F17+F123)</f>
        <v>1129.95</v>
      </c>
      <c r="G124" s="36">
        <f>SUM(G17+G123)</f>
        <v>0</v>
      </c>
      <c r="H124" s="57">
        <f>SUM(H17+H123)</f>
        <v>0</v>
      </c>
      <c r="I124" s="20">
        <f t="shared" si="10"/>
        <v>0</v>
      </c>
      <c r="J124" s="19" t="e">
        <f t="shared" si="11"/>
        <v>#DIV/0!</v>
      </c>
    </row>
    <row r="126" spans="1:10" x14ac:dyDescent="0.2">
      <c r="H126" s="2" t="s">
        <v>41</v>
      </c>
    </row>
    <row r="127" spans="1:10" x14ac:dyDescent="0.2">
      <c r="H127" s="1" t="s">
        <v>22</v>
      </c>
    </row>
  </sheetData>
  <mergeCells count="2">
    <mergeCell ref="A12:J12"/>
    <mergeCell ref="A13:K13"/>
  </mergeCells>
  <printOptions horizontalCentered="1"/>
  <pageMargins left="0.70866141732283472" right="0.11811023622047245" top="0.74803149606299213" bottom="0.74803149606299213" header="0.31496062992125984" footer="0.31496062992125984"/>
  <pageSetup scale="62" fitToHeight="2" orientation="portrait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33</vt:i4>
      </vt:variant>
    </vt:vector>
  </HeadingPairs>
  <TitlesOfParts>
    <vt:vector size="69" baseType="lpstr">
      <vt:lpstr>Ob 2.analitika (mcp-kom+don29)</vt:lpstr>
      <vt:lpstr>Obrazac 2.analitika</vt:lpstr>
      <vt:lpstr>Obrazac 2.analitika (1)</vt:lpstr>
      <vt:lpstr>Obrazac 2.analitika (2)</vt:lpstr>
      <vt:lpstr>Obrazac 2.analitika (3)</vt:lpstr>
      <vt:lpstr>Obrazac 2.analitika (4)</vt:lpstr>
      <vt:lpstr>Obrazac 2.analitika (5)</vt:lpstr>
      <vt:lpstr>Obrazac 2.analitika (6)</vt:lpstr>
      <vt:lpstr>Obrazac 2.analitika (7)</vt:lpstr>
      <vt:lpstr>Obrazac 2.analitika (8)</vt:lpstr>
      <vt:lpstr>Obrazac 2.analitika (9)</vt:lpstr>
      <vt:lpstr>Obrazac 2.analitika (10)</vt:lpstr>
      <vt:lpstr>Obrazac 2.analitika (11)</vt:lpstr>
      <vt:lpstr>Obrazac 2.analitika (12)</vt:lpstr>
      <vt:lpstr>Obrazac 2.analitika (13)</vt:lpstr>
      <vt:lpstr>Obrazac 2.analitika (14)</vt:lpstr>
      <vt:lpstr>Obrazac 2.analitika (15)</vt:lpstr>
      <vt:lpstr>Obrazac 2.analitika (16)</vt:lpstr>
      <vt:lpstr>Obrazac 2.analitika (17)</vt:lpstr>
      <vt:lpstr>Obrazac 2.analitika (18)</vt:lpstr>
      <vt:lpstr>Obrazac 2.analitika (19)</vt:lpstr>
      <vt:lpstr>Obrazac 2.analitika (20)</vt:lpstr>
      <vt:lpstr>Obrazac 2.analitika (21)</vt:lpstr>
      <vt:lpstr>Obrazac 2.analitika (22)</vt:lpstr>
      <vt:lpstr>Obrazac 2.analitika (23)</vt:lpstr>
      <vt:lpstr>Obrazac 2.analitika (24)</vt:lpstr>
      <vt:lpstr>Obrazac 2.analitika (25)</vt:lpstr>
      <vt:lpstr>Obrazac 2.analitika (26)</vt:lpstr>
      <vt:lpstr>Obrazac 2.analitika (27)</vt:lpstr>
      <vt:lpstr>Obrazac 2.analitika (28)</vt:lpstr>
      <vt:lpstr>Obrazac 2.analitika (29)</vt:lpstr>
      <vt:lpstr>Obrazac 2.analitika (30)</vt:lpstr>
      <vt:lpstr>Obrazac 2.analitika (31)</vt:lpstr>
      <vt:lpstr>Obrazac 2.analitika (32)</vt:lpstr>
      <vt:lpstr>Sheet1</vt:lpstr>
      <vt:lpstr>Sheet2</vt:lpstr>
      <vt:lpstr>'Obrazac 2.analitika'!Print_Area</vt:lpstr>
      <vt:lpstr>'Obrazac 2.analitika (1)'!Print_Area</vt:lpstr>
      <vt:lpstr>'Obrazac 2.analitika (10)'!Print_Area</vt:lpstr>
      <vt:lpstr>'Obrazac 2.analitika (11)'!Print_Area</vt:lpstr>
      <vt:lpstr>'Obrazac 2.analitika (12)'!Print_Area</vt:lpstr>
      <vt:lpstr>'Obrazac 2.analitika (13)'!Print_Area</vt:lpstr>
      <vt:lpstr>'Obrazac 2.analitika (14)'!Print_Area</vt:lpstr>
      <vt:lpstr>'Obrazac 2.analitika (15)'!Print_Area</vt:lpstr>
      <vt:lpstr>'Obrazac 2.analitika (16)'!Print_Area</vt:lpstr>
      <vt:lpstr>'Obrazac 2.analitika (17)'!Print_Area</vt:lpstr>
      <vt:lpstr>'Obrazac 2.analitika (18)'!Print_Area</vt:lpstr>
      <vt:lpstr>'Obrazac 2.analitika (19)'!Print_Area</vt:lpstr>
      <vt:lpstr>'Obrazac 2.analitika (2)'!Print_Area</vt:lpstr>
      <vt:lpstr>'Obrazac 2.analitika (20)'!Print_Area</vt:lpstr>
      <vt:lpstr>'Obrazac 2.analitika (21)'!Print_Area</vt:lpstr>
      <vt:lpstr>'Obrazac 2.analitika (22)'!Print_Area</vt:lpstr>
      <vt:lpstr>'Obrazac 2.analitika (23)'!Print_Area</vt:lpstr>
      <vt:lpstr>'Obrazac 2.analitika (24)'!Print_Area</vt:lpstr>
      <vt:lpstr>'Obrazac 2.analitika (25)'!Print_Area</vt:lpstr>
      <vt:lpstr>'Obrazac 2.analitika (26)'!Print_Area</vt:lpstr>
      <vt:lpstr>'Obrazac 2.analitika (27)'!Print_Area</vt:lpstr>
      <vt:lpstr>'Obrazac 2.analitika (28)'!Print_Area</vt:lpstr>
      <vt:lpstr>'Obrazac 2.analitika (29)'!Print_Area</vt:lpstr>
      <vt:lpstr>'Obrazac 2.analitika (3)'!Print_Area</vt:lpstr>
      <vt:lpstr>'Obrazac 2.analitika (30)'!Print_Area</vt:lpstr>
      <vt:lpstr>'Obrazac 2.analitika (31)'!Print_Area</vt:lpstr>
      <vt:lpstr>'Obrazac 2.analitika (32)'!Print_Area</vt:lpstr>
      <vt:lpstr>'Obrazac 2.analitika (4)'!Print_Area</vt:lpstr>
      <vt:lpstr>'Obrazac 2.analitika (5)'!Print_Area</vt:lpstr>
      <vt:lpstr>'Obrazac 2.analitika (6)'!Print_Area</vt:lpstr>
      <vt:lpstr>'Obrazac 2.analitika (7)'!Print_Area</vt:lpstr>
      <vt:lpstr>'Obrazac 2.analitika (8)'!Print_Area</vt:lpstr>
      <vt:lpstr>'Obrazac 2.analitika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Hamijeta Čengić</cp:lastModifiedBy>
  <cp:lastPrinted>2023-02-23T13:47:58Z</cp:lastPrinted>
  <dcterms:created xsi:type="dcterms:W3CDTF">2014-11-14T15:39:26Z</dcterms:created>
  <dcterms:modified xsi:type="dcterms:W3CDTF">2023-02-23T13:51:16Z</dcterms:modified>
</cp:coreProperties>
</file>