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orica.rulj\Desktop\"/>
    </mc:Choice>
  </mc:AlternateContent>
  <bookViews>
    <workbookView xWindow="0" yWindow="225" windowWidth="15480" windowHeight="11460" tabRatio="908"/>
  </bookViews>
  <sheets>
    <sheet name="Obrazac 2.analitika" sheetId="7" r:id="rId1"/>
    <sheet name="Obrazac 2.analitika (1)" sheetId="9" r:id="rId2"/>
    <sheet name="Obrazac 2.analitika (2)" sheetId="10" r:id="rId3"/>
    <sheet name="Obrazac 2.analitika (3)" sheetId="11" r:id="rId4"/>
    <sheet name="Obrazac 2.analitika (4)" sheetId="12" r:id="rId5"/>
    <sheet name="Obrazac 2.analitika (5)" sheetId="13" r:id="rId6"/>
    <sheet name="Obrazac 2.analitika (6)" sheetId="14" r:id="rId7"/>
    <sheet name="Obrazac 2.analitika (7)" sheetId="15" r:id="rId8"/>
    <sheet name="Obrazac 2.analitika (8)" sheetId="16" r:id="rId9"/>
    <sheet name="Obrazac 2.analitika (9)" sheetId="17" r:id="rId10"/>
    <sheet name="Obrazac 2.analitika (10)" sheetId="18" r:id="rId11"/>
    <sheet name="Obrazac 2.analitika (11)" sheetId="19" r:id="rId12"/>
    <sheet name="Obrazac 2.analitika (12)" sheetId="20" r:id="rId13"/>
    <sheet name="Obrazac 2.analitika (13)" sheetId="21" r:id="rId14"/>
    <sheet name="Obrazac 2.analitika (14)" sheetId="22" r:id="rId15"/>
    <sheet name="Obrazac 2.analitika (15)" sheetId="23" r:id="rId16"/>
    <sheet name="Obrazac 2.analitika (16)" sheetId="24" r:id="rId17"/>
    <sheet name="Obrazac 2.analitika (17)" sheetId="25" r:id="rId18"/>
    <sheet name="Obrazac 2.analitika (18)" sheetId="26" r:id="rId19"/>
    <sheet name="Obrazac 2.analitika (19)" sheetId="27" r:id="rId20"/>
    <sheet name="Obrazac 2.analitika (20)" sheetId="28" r:id="rId21"/>
    <sheet name="Obrazac 2.analitika (21)" sheetId="29" r:id="rId22"/>
    <sheet name="Obrazac 2.analitika (22)" sheetId="30" r:id="rId23"/>
    <sheet name="Obrazac 2.analitika (23)" sheetId="31" r:id="rId24"/>
    <sheet name="Obrazac 2.analitika (24)" sheetId="32" r:id="rId25"/>
    <sheet name="Obrazac 2.analitika (25)" sheetId="35" r:id="rId26"/>
    <sheet name="Obrazac 2.analitika (26)" sheetId="36" r:id="rId27"/>
    <sheet name="Obrazac 2.analitika (27)" sheetId="37" r:id="rId28"/>
    <sheet name="Obrazac 2.analitika (28)" sheetId="39" r:id="rId29"/>
    <sheet name="Obrazac 2.analitika (29)" sheetId="40" r:id="rId30"/>
    <sheet name="Obrazac 2.analitika (30)" sheetId="41" r:id="rId31"/>
    <sheet name="Obrazac 2.analitika (31)" sheetId="42" r:id="rId32"/>
    <sheet name="Sheet1" sheetId="33" r:id="rId33"/>
    <sheet name="Sheet2" sheetId="34" r:id="rId34"/>
  </sheets>
  <definedNames>
    <definedName name="_xlnm.Print_Area" localSheetId="27">'Obrazac 2.analitika (27)'!$A$1:$J$128</definedName>
    <definedName name="_xlnm.Print_Area" localSheetId="31">'Obrazac 2.analitika (31)'!$A$1:$J$128</definedName>
  </definedNames>
  <calcPr calcId="162913"/>
</workbook>
</file>

<file path=xl/calcChain.xml><?xml version="1.0" encoding="utf-8"?>
<calcChain xmlns="http://schemas.openxmlformats.org/spreadsheetml/2006/main">
  <c r="J125" i="27" l="1"/>
  <c r="F125" i="27"/>
  <c r="I125" i="27" s="1"/>
  <c r="J124" i="27"/>
  <c r="I124" i="27"/>
  <c r="F124" i="27"/>
  <c r="J123" i="27"/>
  <c r="F123" i="27"/>
  <c r="I123" i="27" s="1"/>
  <c r="J122" i="27"/>
  <c r="I122" i="27"/>
  <c r="F122" i="27"/>
  <c r="J121" i="27"/>
  <c r="H121" i="27"/>
  <c r="G121" i="27"/>
  <c r="F121" i="27"/>
  <c r="I121" i="27" s="1"/>
  <c r="E121" i="27"/>
  <c r="D121" i="27"/>
  <c r="J120" i="27"/>
  <c r="I120" i="27"/>
  <c r="F120" i="27"/>
  <c r="J119" i="27"/>
  <c r="F119" i="27"/>
  <c r="I119" i="27" s="1"/>
  <c r="J118" i="27"/>
  <c r="I118" i="27"/>
  <c r="F118" i="27"/>
  <c r="J117" i="27"/>
  <c r="F117" i="27"/>
  <c r="I117" i="27" s="1"/>
  <c r="J116" i="27"/>
  <c r="I116" i="27"/>
  <c r="F116" i="27"/>
  <c r="J115" i="27"/>
  <c r="F115" i="27"/>
  <c r="I115" i="27" s="1"/>
  <c r="J114" i="27"/>
  <c r="I114" i="27"/>
  <c r="F114" i="27"/>
  <c r="J113" i="27"/>
  <c r="H113" i="27"/>
  <c r="G113" i="27"/>
  <c r="F113" i="27"/>
  <c r="I113" i="27" s="1"/>
  <c r="E113" i="27"/>
  <c r="D113" i="27"/>
  <c r="J112" i="27"/>
  <c r="I112" i="27"/>
  <c r="F112" i="27"/>
  <c r="J111" i="27"/>
  <c r="F111" i="27"/>
  <c r="I111" i="27" s="1"/>
  <c r="J110" i="27"/>
  <c r="I110" i="27"/>
  <c r="F110" i="27"/>
  <c r="J109" i="27"/>
  <c r="H109" i="27"/>
  <c r="G109" i="27"/>
  <c r="F109" i="27"/>
  <c r="I109" i="27" s="1"/>
  <c r="E109" i="27"/>
  <c r="D109" i="27"/>
  <c r="J108" i="27"/>
  <c r="I108" i="27"/>
  <c r="F108" i="27"/>
  <c r="J107" i="27"/>
  <c r="F107" i="27"/>
  <c r="I107" i="27" s="1"/>
  <c r="J106" i="27"/>
  <c r="I106" i="27"/>
  <c r="F106" i="27"/>
  <c r="F105" i="27"/>
  <c r="F103" i="27" s="1"/>
  <c r="H103" i="27"/>
  <c r="G103" i="27"/>
  <c r="J103" i="27" s="1"/>
  <c r="E103" i="27"/>
  <c r="E100" i="27" s="1"/>
  <c r="E99" i="27" s="1"/>
  <c r="D103" i="27"/>
  <c r="J102" i="27"/>
  <c r="F102" i="27"/>
  <c r="I102" i="27" s="1"/>
  <c r="J101" i="27"/>
  <c r="I101" i="27"/>
  <c r="F101" i="27"/>
  <c r="H100" i="27"/>
  <c r="H99" i="27" s="1"/>
  <c r="D100" i="27"/>
  <c r="F100" i="27" s="1"/>
  <c r="J98" i="27"/>
  <c r="F98" i="27"/>
  <c r="I98" i="27" s="1"/>
  <c r="J97" i="27"/>
  <c r="I97" i="27"/>
  <c r="F97" i="27"/>
  <c r="J96" i="27"/>
  <c r="F96" i="27"/>
  <c r="I96" i="27" s="1"/>
  <c r="H95" i="27"/>
  <c r="G95" i="27"/>
  <c r="J95" i="27" s="1"/>
  <c r="E95" i="27"/>
  <c r="F95" i="27" s="1"/>
  <c r="D95" i="27"/>
  <c r="J94" i="27"/>
  <c r="I94" i="27"/>
  <c r="J93" i="27"/>
  <c r="F93" i="27"/>
  <c r="I93" i="27" s="1"/>
  <c r="J92" i="27"/>
  <c r="I92" i="27"/>
  <c r="F92" i="27"/>
  <c r="J91" i="27"/>
  <c r="F91" i="27"/>
  <c r="I91" i="27" s="1"/>
  <c r="J90" i="27"/>
  <c r="I90" i="27"/>
  <c r="F90" i="27"/>
  <c r="J89" i="27"/>
  <c r="F89" i="27"/>
  <c r="I89" i="27" s="1"/>
  <c r="F88" i="27"/>
  <c r="J87" i="27"/>
  <c r="F87" i="27"/>
  <c r="I87" i="27" s="1"/>
  <c r="J86" i="27"/>
  <c r="G86" i="27"/>
  <c r="F86" i="27"/>
  <c r="F83" i="27" s="1"/>
  <c r="E86" i="27"/>
  <c r="D86" i="27"/>
  <c r="D83" i="27" s="1"/>
  <c r="J85" i="27"/>
  <c r="I85" i="27"/>
  <c r="F85" i="27"/>
  <c r="J84" i="27"/>
  <c r="F84" i="27"/>
  <c r="I84" i="27" s="1"/>
  <c r="H83" i="27"/>
  <c r="G83" i="27"/>
  <c r="J83" i="27" s="1"/>
  <c r="E83" i="27"/>
  <c r="J82" i="27"/>
  <c r="F82" i="27"/>
  <c r="I82" i="27" s="1"/>
  <c r="J81" i="27"/>
  <c r="I81" i="27"/>
  <c r="F81" i="27"/>
  <c r="J80" i="27"/>
  <c r="F80" i="27"/>
  <c r="I80" i="27" s="1"/>
  <c r="J79" i="27"/>
  <c r="I79" i="27"/>
  <c r="F79" i="27"/>
  <c r="J78" i="27"/>
  <c r="F78" i="27"/>
  <c r="I78" i="27" s="1"/>
  <c r="J77" i="27"/>
  <c r="I77" i="27"/>
  <c r="F77" i="27"/>
  <c r="J76" i="27"/>
  <c r="F76" i="27"/>
  <c r="I76" i="27" s="1"/>
  <c r="J75" i="27"/>
  <c r="I75" i="27"/>
  <c r="F75" i="27"/>
  <c r="J74" i="27"/>
  <c r="F74" i="27"/>
  <c r="I74" i="27" s="1"/>
  <c r="J73" i="27"/>
  <c r="I73" i="27"/>
  <c r="F73" i="27"/>
  <c r="J72" i="27"/>
  <c r="F72" i="27"/>
  <c r="I72" i="27" s="1"/>
  <c r="J71" i="27"/>
  <c r="I71" i="27"/>
  <c r="F71" i="27"/>
  <c r="J70" i="27"/>
  <c r="F70" i="27"/>
  <c r="I70" i="27" s="1"/>
  <c r="J69" i="27"/>
  <c r="I69" i="27"/>
  <c r="F69" i="27"/>
  <c r="J68" i="27"/>
  <c r="F68" i="27"/>
  <c r="I68" i="27" s="1"/>
  <c r="J67" i="27"/>
  <c r="I67" i="27"/>
  <c r="F67" i="27"/>
  <c r="J66" i="27"/>
  <c r="H66" i="27"/>
  <c r="G66" i="27"/>
  <c r="F66" i="27"/>
  <c r="I66" i="27" s="1"/>
  <c r="E66" i="27"/>
  <c r="D66" i="27"/>
  <c r="J65" i="27"/>
  <c r="I65" i="27"/>
  <c r="F65" i="27"/>
  <c r="J64" i="27"/>
  <c r="F64" i="27"/>
  <c r="I64" i="27" s="1"/>
  <c r="J63" i="27"/>
  <c r="I63" i="27"/>
  <c r="F63" i="27"/>
  <c r="J62" i="27"/>
  <c r="H62" i="27"/>
  <c r="G62" i="27"/>
  <c r="F62" i="27"/>
  <c r="I62" i="27" s="1"/>
  <c r="D62" i="27"/>
  <c r="J61" i="27"/>
  <c r="F61" i="27"/>
  <c r="I61" i="27" s="1"/>
  <c r="J60" i="27"/>
  <c r="I60" i="27"/>
  <c r="F60" i="27"/>
  <c r="J59" i="27"/>
  <c r="F59" i="27"/>
  <c r="I59" i="27" s="1"/>
  <c r="H58" i="27"/>
  <c r="G58" i="27"/>
  <c r="J58" i="27" s="1"/>
  <c r="D58" i="27"/>
  <c r="F58" i="27" s="1"/>
  <c r="I58" i="27" s="1"/>
  <c r="J57" i="27"/>
  <c r="I57" i="27"/>
  <c r="J56" i="27"/>
  <c r="I56" i="27"/>
  <c r="F56" i="27"/>
  <c r="H55" i="27"/>
  <c r="J55" i="27" s="1"/>
  <c r="G55" i="27"/>
  <c r="I55" i="27" s="1"/>
  <c r="F55" i="27"/>
  <c r="D55" i="27"/>
  <c r="J54" i="27"/>
  <c r="I54" i="27"/>
  <c r="J53" i="27"/>
  <c r="F53" i="27"/>
  <c r="I53" i="27" s="1"/>
  <c r="H52" i="27"/>
  <c r="G52" i="27"/>
  <c r="J52" i="27" s="1"/>
  <c r="D52" i="27"/>
  <c r="F52" i="27" s="1"/>
  <c r="J51" i="27"/>
  <c r="I51" i="27"/>
  <c r="F51" i="27"/>
  <c r="J50" i="27"/>
  <c r="F50" i="27"/>
  <c r="I50" i="27" s="1"/>
  <c r="J49" i="27"/>
  <c r="I49" i="27"/>
  <c r="F49" i="27"/>
  <c r="J48" i="27"/>
  <c r="F48" i="27"/>
  <c r="I48" i="27" s="1"/>
  <c r="H47" i="27"/>
  <c r="G47" i="27"/>
  <c r="J47" i="27" s="1"/>
  <c r="E47" i="27"/>
  <c r="D47" i="27"/>
  <c r="F47" i="27" s="1"/>
  <c r="I47" i="27" s="1"/>
  <c r="J43" i="27"/>
  <c r="F43" i="27"/>
  <c r="I43" i="27" s="1"/>
  <c r="H42" i="27"/>
  <c r="G42" i="27"/>
  <c r="J42" i="27" s="1"/>
  <c r="D42" i="27"/>
  <c r="F42" i="27" s="1"/>
  <c r="J41" i="27"/>
  <c r="I41" i="27"/>
  <c r="F41" i="27"/>
  <c r="J40" i="27"/>
  <c r="F40" i="27"/>
  <c r="I40" i="27" s="1"/>
  <c r="J39" i="27"/>
  <c r="I39" i="27"/>
  <c r="F39" i="27"/>
  <c r="J38" i="27"/>
  <c r="F38" i="27"/>
  <c r="I38" i="27" s="1"/>
  <c r="J37" i="27"/>
  <c r="I37" i="27"/>
  <c r="F37" i="27"/>
  <c r="H36" i="27"/>
  <c r="E36" i="27"/>
  <c r="D36" i="27"/>
  <c r="F36" i="27" s="1"/>
  <c r="J34" i="27"/>
  <c r="I34" i="27"/>
  <c r="F34" i="27"/>
  <c r="J33" i="27"/>
  <c r="F33" i="27"/>
  <c r="I33" i="27" s="1"/>
  <c r="J32" i="27"/>
  <c r="I32" i="27"/>
  <c r="F32" i="27"/>
  <c r="J31" i="27"/>
  <c r="F31" i="27"/>
  <c r="I31" i="27" s="1"/>
  <c r="J30" i="27"/>
  <c r="I30" i="27"/>
  <c r="F30" i="27"/>
  <c r="J29" i="27"/>
  <c r="F29" i="27"/>
  <c r="I29" i="27" s="1"/>
  <c r="J28" i="27"/>
  <c r="I28" i="27"/>
  <c r="F28" i="27"/>
  <c r="J27" i="27"/>
  <c r="F27" i="27"/>
  <c r="I27" i="27" s="1"/>
  <c r="J26" i="27"/>
  <c r="I26" i="27"/>
  <c r="F26" i="27"/>
  <c r="J25" i="27"/>
  <c r="H25" i="27"/>
  <c r="H24" i="27" s="1"/>
  <c r="G25" i="27"/>
  <c r="F25" i="27"/>
  <c r="I25" i="27" s="1"/>
  <c r="E25" i="27"/>
  <c r="D25" i="27"/>
  <c r="D24" i="27" s="1"/>
  <c r="F24" i="27" s="1"/>
  <c r="E24" i="27"/>
  <c r="J23" i="27"/>
  <c r="F23" i="27"/>
  <c r="I23" i="27" s="1"/>
  <c r="H22" i="27"/>
  <c r="G22" i="27"/>
  <c r="J22" i="27" s="1"/>
  <c r="E22" i="27"/>
  <c r="F22" i="27" s="1"/>
  <c r="D22" i="27"/>
  <c r="J21" i="27"/>
  <c r="F21" i="27"/>
  <c r="I21" i="27" s="1"/>
  <c r="H20" i="27"/>
  <c r="G20" i="27"/>
  <c r="G19" i="27" s="1"/>
  <c r="E20" i="27"/>
  <c r="E19" i="27" s="1"/>
  <c r="E18" i="27" s="1"/>
  <c r="E17" i="27" s="1"/>
  <c r="E126" i="27" s="1"/>
  <c r="D20" i="27"/>
  <c r="H19" i="27"/>
  <c r="H18" i="27" s="1"/>
  <c r="H17" i="27" s="1"/>
  <c r="H126" i="27" s="1"/>
  <c r="D19" i="27"/>
  <c r="J124" i="28"/>
  <c r="F124" i="28"/>
  <c r="I124" i="28" s="1"/>
  <c r="J123" i="28"/>
  <c r="I123" i="28"/>
  <c r="F123" i="28"/>
  <c r="J122" i="28"/>
  <c r="F122" i="28"/>
  <c r="I122" i="28" s="1"/>
  <c r="J121" i="28"/>
  <c r="I121" i="28"/>
  <c r="F121" i="28"/>
  <c r="J120" i="28"/>
  <c r="H120" i="28"/>
  <c r="G120" i="28"/>
  <c r="F120" i="28"/>
  <c r="I120" i="28" s="1"/>
  <c r="E120" i="28"/>
  <c r="D120" i="28"/>
  <c r="J119" i="28"/>
  <c r="I119" i="28"/>
  <c r="F119" i="28"/>
  <c r="J118" i="28"/>
  <c r="F118" i="28"/>
  <c r="I118" i="28" s="1"/>
  <c r="J117" i="28"/>
  <c r="I117" i="28"/>
  <c r="F117" i="28"/>
  <c r="J116" i="28"/>
  <c r="F116" i="28"/>
  <c r="I116" i="28" s="1"/>
  <c r="J115" i="28"/>
  <c r="I115" i="28"/>
  <c r="F115" i="28"/>
  <c r="J114" i="28"/>
  <c r="F114" i="28"/>
  <c r="I114" i="28" s="1"/>
  <c r="J113" i="28"/>
  <c r="I113" i="28"/>
  <c r="F113" i="28"/>
  <c r="J112" i="28"/>
  <c r="H112" i="28"/>
  <c r="G112" i="28"/>
  <c r="F112" i="28"/>
  <c r="I112" i="28" s="1"/>
  <c r="E112" i="28"/>
  <c r="D112" i="28"/>
  <c r="J111" i="28"/>
  <c r="I111" i="28"/>
  <c r="F111" i="28"/>
  <c r="J110" i="28"/>
  <c r="F110" i="28"/>
  <c r="I110" i="28" s="1"/>
  <c r="J109" i="28"/>
  <c r="I109" i="28"/>
  <c r="F109" i="28"/>
  <c r="J108" i="28"/>
  <c r="H108" i="28"/>
  <c r="G108" i="28"/>
  <c r="F108" i="28"/>
  <c r="I108" i="28" s="1"/>
  <c r="E108" i="28"/>
  <c r="D108" i="28"/>
  <c r="J107" i="28"/>
  <c r="I107" i="28"/>
  <c r="F107" i="28"/>
  <c r="J106" i="28"/>
  <c r="F106" i="28"/>
  <c r="I106" i="28" s="1"/>
  <c r="J105" i="28"/>
  <c r="I105" i="28"/>
  <c r="F105" i="28"/>
  <c r="F104" i="28"/>
  <c r="J103" i="28"/>
  <c r="E103" i="28"/>
  <c r="E100" i="28" s="1"/>
  <c r="D103" i="28"/>
  <c r="F103" i="28" s="1"/>
  <c r="I103" i="28" s="1"/>
  <c r="J102" i="28"/>
  <c r="F102" i="28"/>
  <c r="I102" i="28" s="1"/>
  <c r="J101" i="28"/>
  <c r="I101" i="28"/>
  <c r="F101" i="28"/>
  <c r="J100" i="28"/>
  <c r="H100" i="28"/>
  <c r="H99" i="28" s="1"/>
  <c r="G100" i="28"/>
  <c r="D100" i="28"/>
  <c r="D99" i="28" s="1"/>
  <c r="G99" i="28"/>
  <c r="J99" i="28" s="1"/>
  <c r="J98" i="28"/>
  <c r="F98" i="28"/>
  <c r="I98" i="28" s="1"/>
  <c r="J97" i="28"/>
  <c r="I97" i="28"/>
  <c r="F97" i="28"/>
  <c r="J96" i="28"/>
  <c r="F96" i="28"/>
  <c r="I96" i="28" s="1"/>
  <c r="H95" i="28"/>
  <c r="G95" i="28"/>
  <c r="J95" i="28" s="1"/>
  <c r="E95" i="28"/>
  <c r="D95" i="28"/>
  <c r="F95" i="28" s="1"/>
  <c r="I95" i="28" s="1"/>
  <c r="J94" i="28"/>
  <c r="I94" i="28"/>
  <c r="J93" i="28"/>
  <c r="F93" i="28"/>
  <c r="I93" i="28" s="1"/>
  <c r="J92" i="28"/>
  <c r="I92" i="28"/>
  <c r="F92" i="28"/>
  <c r="J91" i="28"/>
  <c r="F91" i="28"/>
  <c r="I91" i="28" s="1"/>
  <c r="J90" i="28"/>
  <c r="I90" i="28"/>
  <c r="F90" i="28"/>
  <c r="J89" i="28"/>
  <c r="F89" i="28"/>
  <c r="I89" i="28" s="1"/>
  <c r="F88" i="28"/>
  <c r="J87" i="28"/>
  <c r="F87" i="28"/>
  <c r="I87" i="28" s="1"/>
  <c r="J86" i="28"/>
  <c r="I86" i="28"/>
  <c r="G86" i="28"/>
  <c r="F86" i="28"/>
  <c r="E86" i="28"/>
  <c r="D86" i="28"/>
  <c r="J85" i="28"/>
  <c r="I85" i="28"/>
  <c r="F85" i="28"/>
  <c r="J84" i="28"/>
  <c r="F84" i="28"/>
  <c r="I84" i="28" s="1"/>
  <c r="I83" i="28"/>
  <c r="H83" i="28"/>
  <c r="J83" i="28" s="1"/>
  <c r="F83" i="28"/>
  <c r="E83" i="28"/>
  <c r="D83" i="28"/>
  <c r="J82" i="28"/>
  <c r="I82" i="28"/>
  <c r="F82" i="28"/>
  <c r="J81" i="28"/>
  <c r="F81" i="28"/>
  <c r="I81" i="28" s="1"/>
  <c r="J80" i="28"/>
  <c r="I80" i="28"/>
  <c r="F80" i="28"/>
  <c r="J79" i="28"/>
  <c r="F79" i="28"/>
  <c r="I79" i="28" s="1"/>
  <c r="J78" i="28"/>
  <c r="I78" i="28"/>
  <c r="F78" i="28"/>
  <c r="J76" i="28"/>
  <c r="F76" i="28"/>
  <c r="I76" i="28" s="1"/>
  <c r="J75" i="28"/>
  <c r="I75" i="28"/>
  <c r="F75" i="28"/>
  <c r="J74" i="28"/>
  <c r="F74" i="28"/>
  <c r="I74" i="28" s="1"/>
  <c r="J73" i="28"/>
  <c r="I73" i="28"/>
  <c r="F73" i="28"/>
  <c r="J72" i="28"/>
  <c r="F72" i="28"/>
  <c r="I72" i="28" s="1"/>
  <c r="J71" i="28"/>
  <c r="I71" i="28"/>
  <c r="F71" i="28"/>
  <c r="J70" i="28"/>
  <c r="F70" i="28"/>
  <c r="I70" i="28" s="1"/>
  <c r="J69" i="28"/>
  <c r="I69" i="28"/>
  <c r="F69" i="28"/>
  <c r="J68" i="28"/>
  <c r="F68" i="28"/>
  <c r="I68" i="28" s="1"/>
  <c r="J67" i="28"/>
  <c r="I67" i="28"/>
  <c r="F67" i="28"/>
  <c r="J66" i="28"/>
  <c r="F66" i="28"/>
  <c r="I66" i="28" s="1"/>
  <c r="H65" i="28"/>
  <c r="G65" i="28"/>
  <c r="J65" i="28" s="1"/>
  <c r="E65" i="28"/>
  <c r="D65" i="28"/>
  <c r="F65" i="28" s="1"/>
  <c r="J64" i="28"/>
  <c r="F64" i="28"/>
  <c r="I64" i="28" s="1"/>
  <c r="J63" i="28"/>
  <c r="I63" i="28"/>
  <c r="F63" i="28"/>
  <c r="J62" i="28"/>
  <c r="F62" i="28"/>
  <c r="I62" i="28" s="1"/>
  <c r="H61" i="28"/>
  <c r="G61" i="28"/>
  <c r="J61" i="28" s="1"/>
  <c r="D61" i="28"/>
  <c r="F61" i="28" s="1"/>
  <c r="J60" i="28"/>
  <c r="I60" i="28"/>
  <c r="F60" i="28"/>
  <c r="J59" i="28"/>
  <c r="F59" i="28"/>
  <c r="I59" i="28" s="1"/>
  <c r="J58" i="28"/>
  <c r="I58" i="28"/>
  <c r="F58" i="28"/>
  <c r="J57" i="28"/>
  <c r="H57" i="28"/>
  <c r="G57" i="28"/>
  <c r="I57" i="28" s="1"/>
  <c r="F57" i="28"/>
  <c r="D57" i="28"/>
  <c r="J56" i="28"/>
  <c r="I56" i="28"/>
  <c r="J55" i="28"/>
  <c r="F55" i="28"/>
  <c r="I55" i="28" s="1"/>
  <c r="H54" i="28"/>
  <c r="G54" i="28"/>
  <c r="J54" i="28" s="1"/>
  <c r="D54" i="28"/>
  <c r="F54" i="28" s="1"/>
  <c r="I54" i="28" s="1"/>
  <c r="J53" i="28"/>
  <c r="I53" i="28"/>
  <c r="J52" i="28"/>
  <c r="I52" i="28"/>
  <c r="F52" i="28"/>
  <c r="H51" i="28"/>
  <c r="J51" i="28" s="1"/>
  <c r="G51" i="28"/>
  <c r="F51" i="28"/>
  <c r="I51" i="28" s="1"/>
  <c r="D51" i="28"/>
  <c r="J50" i="28"/>
  <c r="F50" i="28"/>
  <c r="I50" i="28" s="1"/>
  <c r="J49" i="28"/>
  <c r="I49" i="28"/>
  <c r="F49" i="28"/>
  <c r="J48" i="28"/>
  <c r="F48" i="28"/>
  <c r="I48" i="28" s="1"/>
  <c r="J47" i="28"/>
  <c r="I47" i="28"/>
  <c r="F47" i="28"/>
  <c r="J46" i="28"/>
  <c r="H46" i="28"/>
  <c r="G46" i="28"/>
  <c r="I46" i="28" s="1"/>
  <c r="F46" i="28"/>
  <c r="D46" i="28"/>
  <c r="J42" i="28"/>
  <c r="F42" i="28"/>
  <c r="I42" i="28" s="1"/>
  <c r="H41" i="28"/>
  <c r="G41" i="28"/>
  <c r="J41" i="28" s="1"/>
  <c r="D41" i="28"/>
  <c r="F41" i="28" s="1"/>
  <c r="J40" i="28"/>
  <c r="I40" i="28"/>
  <c r="F40" i="28"/>
  <c r="J39" i="28"/>
  <c r="F39" i="28"/>
  <c r="I39" i="28" s="1"/>
  <c r="J38" i="28"/>
  <c r="I38" i="28"/>
  <c r="F38" i="28"/>
  <c r="J37" i="28"/>
  <c r="F37" i="28"/>
  <c r="I37" i="28" s="1"/>
  <c r="J36" i="28"/>
  <c r="I36" i="28"/>
  <c r="F36" i="28"/>
  <c r="H35" i="28"/>
  <c r="E35" i="28"/>
  <c r="D35" i="28"/>
  <c r="F35" i="28" s="1"/>
  <c r="J34" i="28"/>
  <c r="I34" i="28"/>
  <c r="F34" i="28"/>
  <c r="J33" i="28"/>
  <c r="F33" i="28"/>
  <c r="I33" i="28" s="1"/>
  <c r="J32" i="28"/>
  <c r="I32" i="28"/>
  <c r="F32" i="28"/>
  <c r="J31" i="28"/>
  <c r="F31" i="28"/>
  <c r="I31" i="28" s="1"/>
  <c r="J30" i="28"/>
  <c r="I30" i="28"/>
  <c r="F30" i="28"/>
  <c r="J29" i="28"/>
  <c r="F29" i="28"/>
  <c r="I29" i="28" s="1"/>
  <c r="J28" i="28"/>
  <c r="I28" i="28"/>
  <c r="F28" i="28"/>
  <c r="J27" i="28"/>
  <c r="F27" i="28"/>
  <c r="I27" i="28" s="1"/>
  <c r="J26" i="28"/>
  <c r="I26" i="28"/>
  <c r="F26" i="28"/>
  <c r="J25" i="28"/>
  <c r="H25" i="28"/>
  <c r="H24" i="28" s="1"/>
  <c r="G25" i="28"/>
  <c r="I25" i="28" s="1"/>
  <c r="F25" i="28"/>
  <c r="E25" i="28"/>
  <c r="D25" i="28"/>
  <c r="D24" i="28" s="1"/>
  <c r="F24" i="28" s="1"/>
  <c r="E24" i="28"/>
  <c r="J23" i="28"/>
  <c r="F23" i="28"/>
  <c r="I23" i="28" s="1"/>
  <c r="H22" i="28"/>
  <c r="G22" i="28"/>
  <c r="J22" i="28" s="1"/>
  <c r="E22" i="28"/>
  <c r="D22" i="28"/>
  <c r="F22" i="28" s="1"/>
  <c r="J21" i="28"/>
  <c r="F21" i="28"/>
  <c r="I21" i="28" s="1"/>
  <c r="H20" i="28"/>
  <c r="G20" i="28"/>
  <c r="G19" i="28" s="1"/>
  <c r="E20" i="28"/>
  <c r="E19" i="28" s="1"/>
  <c r="D20" i="28"/>
  <c r="H19" i="28"/>
  <c r="D19" i="28"/>
  <c r="J122" i="29"/>
  <c r="F122" i="29"/>
  <c r="I122" i="29" s="1"/>
  <c r="J121" i="29"/>
  <c r="I121" i="29"/>
  <c r="F121" i="29"/>
  <c r="J120" i="29"/>
  <c r="F120" i="29"/>
  <c r="I120" i="29" s="1"/>
  <c r="J119" i="29"/>
  <c r="F119" i="29"/>
  <c r="I119" i="29" s="1"/>
  <c r="J118" i="29"/>
  <c r="H118" i="29"/>
  <c r="G118" i="29"/>
  <c r="I118" i="29" s="1"/>
  <c r="F118" i="29"/>
  <c r="E118" i="29"/>
  <c r="D118" i="29"/>
  <c r="J117" i="29"/>
  <c r="I117" i="29"/>
  <c r="F117" i="29"/>
  <c r="J116" i="29"/>
  <c r="F116" i="29"/>
  <c r="I116" i="29" s="1"/>
  <c r="J115" i="29"/>
  <c r="F115" i="29"/>
  <c r="I115" i="29" s="1"/>
  <c r="J114" i="29"/>
  <c r="F114" i="29"/>
  <c r="I114" i="29" s="1"/>
  <c r="J113" i="29"/>
  <c r="I113" i="29"/>
  <c r="F113" i="29"/>
  <c r="J112" i="29"/>
  <c r="F112" i="29"/>
  <c r="I112" i="29" s="1"/>
  <c r="J111" i="29"/>
  <c r="F111" i="29"/>
  <c r="I111" i="29" s="1"/>
  <c r="J110" i="29"/>
  <c r="H110" i="29"/>
  <c r="G110" i="29"/>
  <c r="I110" i="29" s="1"/>
  <c r="F110" i="29"/>
  <c r="E110" i="29"/>
  <c r="D110" i="29"/>
  <c r="J109" i="29"/>
  <c r="I109" i="29"/>
  <c r="F109" i="29"/>
  <c r="J108" i="29"/>
  <c r="F108" i="29"/>
  <c r="I108" i="29" s="1"/>
  <c r="J107" i="29"/>
  <c r="F107" i="29"/>
  <c r="I107" i="29" s="1"/>
  <c r="J106" i="29"/>
  <c r="H106" i="29"/>
  <c r="G106" i="29"/>
  <c r="I106" i="29" s="1"/>
  <c r="F106" i="29"/>
  <c r="E106" i="29"/>
  <c r="D106" i="29"/>
  <c r="J105" i="29"/>
  <c r="I105" i="29"/>
  <c r="F105" i="29"/>
  <c r="J104" i="29"/>
  <c r="F104" i="29"/>
  <c r="I104" i="29" s="1"/>
  <c r="J103" i="29"/>
  <c r="F103" i="29"/>
  <c r="I103" i="29" s="1"/>
  <c r="F102" i="29"/>
  <c r="J101" i="29"/>
  <c r="E101" i="29"/>
  <c r="E98" i="29" s="1"/>
  <c r="D101" i="29"/>
  <c r="J100" i="29"/>
  <c r="F100" i="29"/>
  <c r="I100" i="29" s="1"/>
  <c r="J99" i="29"/>
  <c r="F99" i="29"/>
  <c r="I99" i="29" s="1"/>
  <c r="J98" i="29"/>
  <c r="H98" i="29"/>
  <c r="H97" i="29" s="1"/>
  <c r="G98" i="29"/>
  <c r="D98" i="29"/>
  <c r="D97" i="29" s="1"/>
  <c r="J96" i="29"/>
  <c r="F96" i="29"/>
  <c r="I96" i="29" s="1"/>
  <c r="J95" i="29"/>
  <c r="F95" i="29"/>
  <c r="I95" i="29" s="1"/>
  <c r="J94" i="29"/>
  <c r="F94" i="29"/>
  <c r="I94" i="29" s="1"/>
  <c r="J93" i="29"/>
  <c r="H93" i="29"/>
  <c r="G93" i="29"/>
  <c r="E93" i="29"/>
  <c r="F93" i="29" s="1"/>
  <c r="I93" i="29" s="1"/>
  <c r="D93" i="29"/>
  <c r="J92" i="29"/>
  <c r="I92" i="29"/>
  <c r="J91" i="29"/>
  <c r="F91" i="29"/>
  <c r="I91" i="29" s="1"/>
  <c r="J90" i="29"/>
  <c r="I90" i="29"/>
  <c r="F90" i="29"/>
  <c r="J89" i="29"/>
  <c r="F89" i="29"/>
  <c r="I89" i="29" s="1"/>
  <c r="J88" i="29"/>
  <c r="F88" i="29"/>
  <c r="I88" i="29" s="1"/>
  <c r="J87" i="29"/>
  <c r="F87" i="29"/>
  <c r="I87" i="29" s="1"/>
  <c r="J86" i="29"/>
  <c r="I86" i="29"/>
  <c r="F86" i="29"/>
  <c r="H85" i="29"/>
  <c r="H82" i="29" s="1"/>
  <c r="J82" i="29" s="1"/>
  <c r="G85" i="29"/>
  <c r="E85" i="29"/>
  <c r="D85" i="29"/>
  <c r="F85" i="29" s="1"/>
  <c r="J84" i="29"/>
  <c r="F84" i="29"/>
  <c r="I84" i="29" s="1"/>
  <c r="J83" i="29"/>
  <c r="F83" i="29"/>
  <c r="I83" i="29" s="1"/>
  <c r="G82" i="29"/>
  <c r="E82" i="29"/>
  <c r="D82" i="29"/>
  <c r="J81" i="29"/>
  <c r="F81" i="29"/>
  <c r="I81" i="29" s="1"/>
  <c r="J80" i="29"/>
  <c r="F80" i="29"/>
  <c r="I80" i="29" s="1"/>
  <c r="J79" i="29"/>
  <c r="F79" i="29"/>
  <c r="I79" i="29" s="1"/>
  <c r="J78" i="29"/>
  <c r="I78" i="29"/>
  <c r="F78" i="29"/>
  <c r="J77" i="29"/>
  <c r="F77" i="29"/>
  <c r="I77" i="29" s="1"/>
  <c r="J76" i="29"/>
  <c r="F76" i="29"/>
  <c r="I76" i="29" s="1"/>
  <c r="J75" i="29"/>
  <c r="F75" i="29"/>
  <c r="I75" i="29" s="1"/>
  <c r="J74" i="29"/>
  <c r="I74" i="29"/>
  <c r="F74" i="29"/>
  <c r="J73" i="29"/>
  <c r="F73" i="29"/>
  <c r="I73" i="29" s="1"/>
  <c r="J72" i="29"/>
  <c r="F72" i="29"/>
  <c r="I72" i="29" s="1"/>
  <c r="J71" i="29"/>
  <c r="F71" i="29"/>
  <c r="I71" i="29" s="1"/>
  <c r="J70" i="29"/>
  <c r="I70" i="29"/>
  <c r="F70" i="29"/>
  <c r="J69" i="29"/>
  <c r="F69" i="29"/>
  <c r="I69" i="29" s="1"/>
  <c r="J68" i="29"/>
  <c r="F68" i="29"/>
  <c r="I68" i="29" s="1"/>
  <c r="J67" i="29"/>
  <c r="F67" i="29"/>
  <c r="I67" i="29" s="1"/>
  <c r="J66" i="29"/>
  <c r="I66" i="29"/>
  <c r="F66" i="29"/>
  <c r="H65" i="29"/>
  <c r="J65" i="29" s="1"/>
  <c r="G65" i="29"/>
  <c r="E65" i="29"/>
  <c r="D65" i="29"/>
  <c r="F65" i="29" s="1"/>
  <c r="I65" i="29" s="1"/>
  <c r="J64" i="29"/>
  <c r="F64" i="29"/>
  <c r="I64" i="29" s="1"/>
  <c r="J63" i="29"/>
  <c r="F63" i="29"/>
  <c r="I63" i="29" s="1"/>
  <c r="J62" i="29"/>
  <c r="I62" i="29"/>
  <c r="F62" i="29"/>
  <c r="H61" i="29"/>
  <c r="J61" i="29" s="1"/>
  <c r="G61" i="29"/>
  <c r="D61" i="29"/>
  <c r="F61" i="29" s="1"/>
  <c r="I61" i="29" s="1"/>
  <c r="J60" i="29"/>
  <c r="F60" i="29"/>
  <c r="I60" i="29" s="1"/>
  <c r="J59" i="29"/>
  <c r="I59" i="29"/>
  <c r="F59" i="29"/>
  <c r="J58" i="29"/>
  <c r="F58" i="29"/>
  <c r="I58" i="29" s="1"/>
  <c r="H57" i="29"/>
  <c r="G57" i="29"/>
  <c r="J57" i="29" s="1"/>
  <c r="D57" i="29"/>
  <c r="F57" i="29" s="1"/>
  <c r="J56" i="29"/>
  <c r="I56" i="29"/>
  <c r="J55" i="29"/>
  <c r="F55" i="29"/>
  <c r="I55" i="29" s="1"/>
  <c r="J54" i="29"/>
  <c r="H54" i="29"/>
  <c r="G54" i="29"/>
  <c r="I54" i="29" s="1"/>
  <c r="F54" i="29"/>
  <c r="D54" i="29"/>
  <c r="J53" i="29"/>
  <c r="I53" i="29"/>
  <c r="J52" i="29"/>
  <c r="F52" i="29"/>
  <c r="I52" i="29" s="1"/>
  <c r="J51" i="29"/>
  <c r="H51" i="29"/>
  <c r="G51" i="29"/>
  <c r="D51" i="29"/>
  <c r="F51" i="29" s="1"/>
  <c r="I51" i="29" s="1"/>
  <c r="J50" i="29"/>
  <c r="F50" i="29"/>
  <c r="I50" i="29" s="1"/>
  <c r="J49" i="29"/>
  <c r="F49" i="29"/>
  <c r="I49" i="29" s="1"/>
  <c r="J48" i="29"/>
  <c r="I48" i="29"/>
  <c r="F48" i="29"/>
  <c r="J47" i="29"/>
  <c r="F47" i="29"/>
  <c r="I47" i="29" s="1"/>
  <c r="H46" i="29"/>
  <c r="G46" i="29"/>
  <c r="J46" i="29" s="1"/>
  <c r="D46" i="29"/>
  <c r="F46" i="29" s="1"/>
  <c r="J42" i="29"/>
  <c r="I42" i="29"/>
  <c r="F42" i="29"/>
  <c r="H41" i="29"/>
  <c r="H35" i="29" s="1"/>
  <c r="J35" i="29" s="1"/>
  <c r="G41" i="29"/>
  <c r="D41" i="29"/>
  <c r="F41" i="29" s="1"/>
  <c r="I41" i="29" s="1"/>
  <c r="J40" i="29"/>
  <c r="F40" i="29"/>
  <c r="I40" i="29" s="1"/>
  <c r="J39" i="29"/>
  <c r="I39" i="29"/>
  <c r="F39" i="29"/>
  <c r="J38" i="29"/>
  <c r="F38" i="29"/>
  <c r="I38" i="29" s="1"/>
  <c r="J37" i="29"/>
  <c r="F37" i="29"/>
  <c r="I37" i="29" s="1"/>
  <c r="J36" i="29"/>
  <c r="F36" i="29"/>
  <c r="I36" i="29" s="1"/>
  <c r="G35" i="29"/>
  <c r="E35" i="29"/>
  <c r="F35" i="29" s="1"/>
  <c r="I35" i="29" s="1"/>
  <c r="D35" i="29"/>
  <c r="J34" i="29"/>
  <c r="F34" i="29"/>
  <c r="I34" i="29" s="1"/>
  <c r="J33" i="29"/>
  <c r="F33" i="29"/>
  <c r="I33" i="29" s="1"/>
  <c r="J32" i="29"/>
  <c r="F32" i="29"/>
  <c r="I32" i="29" s="1"/>
  <c r="J31" i="29"/>
  <c r="I31" i="29"/>
  <c r="F31" i="29"/>
  <c r="J30" i="29"/>
  <c r="F30" i="29"/>
  <c r="I30" i="29" s="1"/>
  <c r="J29" i="29"/>
  <c r="F29" i="29"/>
  <c r="I29" i="29" s="1"/>
  <c r="J28" i="29"/>
  <c r="F28" i="29"/>
  <c r="I28" i="29" s="1"/>
  <c r="J27" i="29"/>
  <c r="I27" i="29"/>
  <c r="F27" i="29"/>
  <c r="J26" i="29"/>
  <c r="F26" i="29"/>
  <c r="I26" i="29" s="1"/>
  <c r="H25" i="29"/>
  <c r="H24" i="29" s="1"/>
  <c r="G25" i="29"/>
  <c r="J25" i="29" s="1"/>
  <c r="E25" i="29"/>
  <c r="E24" i="29" s="1"/>
  <c r="D25" i="29"/>
  <c r="F25" i="29" s="1"/>
  <c r="J23" i="29"/>
  <c r="I23" i="29"/>
  <c r="F23" i="29"/>
  <c r="H22" i="29"/>
  <c r="J22" i="29" s="1"/>
  <c r="G22" i="29"/>
  <c r="E22" i="29"/>
  <c r="D22" i="29"/>
  <c r="F22" i="29" s="1"/>
  <c r="I22" i="29" s="1"/>
  <c r="J21" i="29"/>
  <c r="F21" i="29"/>
  <c r="I21" i="29" s="1"/>
  <c r="J20" i="29"/>
  <c r="H20" i="29"/>
  <c r="H19" i="29" s="1"/>
  <c r="G20" i="29"/>
  <c r="I20" i="29" s="1"/>
  <c r="F20" i="29"/>
  <c r="E20" i="29"/>
  <c r="D20" i="29"/>
  <c r="D19" i="29" s="1"/>
  <c r="E19" i="29"/>
  <c r="E18" i="29" s="1"/>
  <c r="E17" i="29" s="1"/>
  <c r="E123" i="29" s="1"/>
  <c r="J122" i="30"/>
  <c r="F122" i="30"/>
  <c r="I122" i="30" s="1"/>
  <c r="J121" i="30"/>
  <c r="I121" i="30"/>
  <c r="F121" i="30"/>
  <c r="J120" i="30"/>
  <c r="F120" i="30"/>
  <c r="I120" i="30" s="1"/>
  <c r="J119" i="30"/>
  <c r="I119" i="30"/>
  <c r="F119" i="30"/>
  <c r="J118" i="30"/>
  <c r="H118" i="30"/>
  <c r="G118" i="30"/>
  <c r="F118" i="30"/>
  <c r="I118" i="30" s="1"/>
  <c r="E118" i="30"/>
  <c r="D118" i="30"/>
  <c r="J117" i="30"/>
  <c r="I117" i="30"/>
  <c r="F117" i="30"/>
  <c r="J116" i="30"/>
  <c r="F116" i="30"/>
  <c r="I116" i="30" s="1"/>
  <c r="J115" i="30"/>
  <c r="I115" i="30"/>
  <c r="F115" i="30"/>
  <c r="J114" i="30"/>
  <c r="F114" i="30"/>
  <c r="I114" i="30" s="1"/>
  <c r="J113" i="30"/>
  <c r="I113" i="30"/>
  <c r="F113" i="30"/>
  <c r="J112" i="30"/>
  <c r="F112" i="30"/>
  <c r="I112" i="30" s="1"/>
  <c r="J111" i="30"/>
  <c r="I111" i="30"/>
  <c r="F111" i="30"/>
  <c r="J110" i="30"/>
  <c r="H110" i="30"/>
  <c r="G110" i="30"/>
  <c r="F110" i="30"/>
  <c r="I110" i="30" s="1"/>
  <c r="E110" i="30"/>
  <c r="D110" i="30"/>
  <c r="J109" i="30"/>
  <c r="I109" i="30"/>
  <c r="F109" i="30"/>
  <c r="J108" i="30"/>
  <c r="F108" i="30"/>
  <c r="I108" i="30" s="1"/>
  <c r="J107" i="30"/>
  <c r="I107" i="30"/>
  <c r="F107" i="30"/>
  <c r="J106" i="30"/>
  <c r="H106" i="30"/>
  <c r="G106" i="30"/>
  <c r="F106" i="30"/>
  <c r="I106" i="30" s="1"/>
  <c r="E106" i="30"/>
  <c r="D106" i="30"/>
  <c r="J105" i="30"/>
  <c r="I105" i="30"/>
  <c r="F105" i="30"/>
  <c r="J104" i="30"/>
  <c r="F104" i="30"/>
  <c r="I104" i="30" s="1"/>
  <c r="J103" i="30"/>
  <c r="I103" i="30"/>
  <c r="F103" i="30"/>
  <c r="F102" i="30"/>
  <c r="J101" i="30"/>
  <c r="E101" i="30"/>
  <c r="E98" i="30" s="1"/>
  <c r="D101" i="30"/>
  <c r="F101" i="30" s="1"/>
  <c r="I101" i="30" s="1"/>
  <c r="J100" i="30"/>
  <c r="F100" i="30"/>
  <c r="I100" i="30" s="1"/>
  <c r="J99" i="30"/>
  <c r="I99" i="30"/>
  <c r="F99" i="30"/>
  <c r="J98" i="30"/>
  <c r="H98" i="30"/>
  <c r="H97" i="30" s="1"/>
  <c r="G98" i="30"/>
  <c r="D98" i="30"/>
  <c r="D97" i="30" s="1"/>
  <c r="G97" i="30"/>
  <c r="J97" i="30" s="1"/>
  <c r="J96" i="30"/>
  <c r="F96" i="30"/>
  <c r="I96" i="30" s="1"/>
  <c r="J95" i="30"/>
  <c r="I95" i="30"/>
  <c r="F95" i="30"/>
  <c r="J94" i="30"/>
  <c r="F94" i="30"/>
  <c r="I94" i="30" s="1"/>
  <c r="H93" i="30"/>
  <c r="G93" i="30"/>
  <c r="J93" i="30" s="1"/>
  <c r="E93" i="30"/>
  <c r="D93" i="30"/>
  <c r="F93" i="30" s="1"/>
  <c r="I93" i="30" s="1"/>
  <c r="J92" i="30"/>
  <c r="I92" i="30"/>
  <c r="J91" i="30"/>
  <c r="F91" i="30"/>
  <c r="I91" i="30" s="1"/>
  <c r="J90" i="30"/>
  <c r="I90" i="30"/>
  <c r="F90" i="30"/>
  <c r="J89" i="30"/>
  <c r="F89" i="30"/>
  <c r="I89" i="30" s="1"/>
  <c r="J88" i="30"/>
  <c r="I88" i="30"/>
  <c r="F88" i="30"/>
  <c r="J87" i="30"/>
  <c r="F87" i="30"/>
  <c r="I87" i="30" s="1"/>
  <c r="J86" i="30"/>
  <c r="E86" i="30"/>
  <c r="F86" i="30" s="1"/>
  <c r="I86" i="30" s="1"/>
  <c r="J85" i="30"/>
  <c r="E85" i="30"/>
  <c r="F85" i="30" s="1"/>
  <c r="I85" i="30" s="1"/>
  <c r="D85" i="30"/>
  <c r="J84" i="30"/>
  <c r="F84" i="30"/>
  <c r="I84" i="30" s="1"/>
  <c r="J83" i="30"/>
  <c r="I83" i="30"/>
  <c r="F83" i="30"/>
  <c r="H82" i="30"/>
  <c r="J82" i="30" s="1"/>
  <c r="G82" i="30"/>
  <c r="I82" i="30" s="1"/>
  <c r="F82" i="30"/>
  <c r="E82" i="30"/>
  <c r="D82" i="30"/>
  <c r="J81" i="30"/>
  <c r="I81" i="30"/>
  <c r="F81" i="30"/>
  <c r="J80" i="30"/>
  <c r="F80" i="30"/>
  <c r="I80" i="30" s="1"/>
  <c r="J79" i="30"/>
  <c r="I79" i="30"/>
  <c r="F79" i="30"/>
  <c r="J78" i="30"/>
  <c r="F78" i="30"/>
  <c r="I78" i="30" s="1"/>
  <c r="J77" i="30"/>
  <c r="I77" i="30"/>
  <c r="F77" i="30"/>
  <c r="J76" i="30"/>
  <c r="F76" i="30"/>
  <c r="I76" i="30" s="1"/>
  <c r="J75" i="30"/>
  <c r="I75" i="30"/>
  <c r="F75" i="30"/>
  <c r="J74" i="30"/>
  <c r="F74" i="30"/>
  <c r="I74" i="30" s="1"/>
  <c r="J73" i="30"/>
  <c r="I73" i="30"/>
  <c r="F73" i="30"/>
  <c r="J72" i="30"/>
  <c r="F72" i="30"/>
  <c r="I72" i="30" s="1"/>
  <c r="J71" i="30"/>
  <c r="I71" i="30"/>
  <c r="F71" i="30"/>
  <c r="J70" i="30"/>
  <c r="F70" i="30"/>
  <c r="I70" i="30" s="1"/>
  <c r="J69" i="30"/>
  <c r="I69" i="30"/>
  <c r="F69" i="30"/>
  <c r="J68" i="30"/>
  <c r="F68" i="30"/>
  <c r="I68" i="30" s="1"/>
  <c r="J67" i="30"/>
  <c r="I67" i="30"/>
  <c r="F67" i="30"/>
  <c r="J66" i="30"/>
  <c r="F66" i="30"/>
  <c r="I66" i="30" s="1"/>
  <c r="H65" i="30"/>
  <c r="G65" i="30"/>
  <c r="J65" i="30" s="1"/>
  <c r="E65" i="30"/>
  <c r="F65" i="30" s="1"/>
  <c r="D65" i="30"/>
  <c r="J64" i="30"/>
  <c r="F64" i="30"/>
  <c r="I64" i="30" s="1"/>
  <c r="J63" i="30"/>
  <c r="I63" i="30"/>
  <c r="F63" i="30"/>
  <c r="J62" i="30"/>
  <c r="F62" i="30"/>
  <c r="I62" i="30" s="1"/>
  <c r="H61" i="30"/>
  <c r="G61" i="30"/>
  <c r="J61" i="30" s="1"/>
  <c r="D61" i="30"/>
  <c r="F61" i="30" s="1"/>
  <c r="J60" i="30"/>
  <c r="I60" i="30"/>
  <c r="F60" i="30"/>
  <c r="J59" i="30"/>
  <c r="F59" i="30"/>
  <c r="I59" i="30" s="1"/>
  <c r="J58" i="30"/>
  <c r="I58" i="30"/>
  <c r="F58" i="30"/>
  <c r="J57" i="30"/>
  <c r="H57" i="30"/>
  <c r="G57" i="30"/>
  <c r="F57" i="30"/>
  <c r="I57" i="30" s="1"/>
  <c r="D57" i="30"/>
  <c r="J56" i="30"/>
  <c r="I56" i="30"/>
  <c r="J55" i="30"/>
  <c r="F55" i="30"/>
  <c r="I55" i="30" s="1"/>
  <c r="H54" i="30"/>
  <c r="G54" i="30"/>
  <c r="J54" i="30" s="1"/>
  <c r="D54" i="30"/>
  <c r="F54" i="30" s="1"/>
  <c r="I54" i="30" s="1"/>
  <c r="J53" i="30"/>
  <c r="I53" i="30"/>
  <c r="J52" i="30"/>
  <c r="I52" i="30"/>
  <c r="F52" i="30"/>
  <c r="H51" i="30"/>
  <c r="J51" i="30" s="1"/>
  <c r="G51" i="30"/>
  <c r="I51" i="30" s="1"/>
  <c r="F51" i="30"/>
  <c r="D51" i="30"/>
  <c r="J50" i="30"/>
  <c r="F50" i="30"/>
  <c r="I50" i="30" s="1"/>
  <c r="J49" i="30"/>
  <c r="I49" i="30"/>
  <c r="F49" i="30"/>
  <c r="J48" i="30"/>
  <c r="F48" i="30"/>
  <c r="I48" i="30" s="1"/>
  <c r="J47" i="30"/>
  <c r="I47" i="30"/>
  <c r="F47" i="30"/>
  <c r="J46" i="30"/>
  <c r="H46" i="30"/>
  <c r="G46" i="30"/>
  <c r="F46" i="30"/>
  <c r="I46" i="30" s="1"/>
  <c r="D46" i="30"/>
  <c r="J42" i="30"/>
  <c r="F42" i="30"/>
  <c r="I42" i="30" s="1"/>
  <c r="H41" i="30"/>
  <c r="G41" i="30"/>
  <c r="J41" i="30" s="1"/>
  <c r="D41" i="30"/>
  <c r="F41" i="30" s="1"/>
  <c r="J40" i="30"/>
  <c r="I40" i="30"/>
  <c r="F40" i="30"/>
  <c r="J39" i="30"/>
  <c r="F39" i="30"/>
  <c r="I39" i="30" s="1"/>
  <c r="J38" i="30"/>
  <c r="I38" i="30"/>
  <c r="F38" i="30"/>
  <c r="J37" i="30"/>
  <c r="F37" i="30"/>
  <c r="I37" i="30" s="1"/>
  <c r="J36" i="30"/>
  <c r="I36" i="30"/>
  <c r="F36" i="30"/>
  <c r="H35" i="30"/>
  <c r="E35" i="30"/>
  <c r="D35" i="30"/>
  <c r="F35" i="30" s="1"/>
  <c r="J34" i="30"/>
  <c r="I34" i="30"/>
  <c r="F34" i="30"/>
  <c r="J33" i="30"/>
  <c r="F33" i="30"/>
  <c r="I33" i="30" s="1"/>
  <c r="J32" i="30"/>
  <c r="I32" i="30"/>
  <c r="F32" i="30"/>
  <c r="J31" i="30"/>
  <c r="F31" i="30"/>
  <c r="I31" i="30" s="1"/>
  <c r="J30" i="30"/>
  <c r="I30" i="30"/>
  <c r="F30" i="30"/>
  <c r="J29" i="30"/>
  <c r="F29" i="30"/>
  <c r="I29" i="30" s="1"/>
  <c r="J28" i="30"/>
  <c r="I28" i="30"/>
  <c r="F28" i="30"/>
  <c r="J27" i="30"/>
  <c r="F27" i="30"/>
  <c r="I27" i="30" s="1"/>
  <c r="J26" i="30"/>
  <c r="I26" i="30"/>
  <c r="F26" i="30"/>
  <c r="J25" i="30"/>
  <c r="H25" i="30"/>
  <c r="H24" i="30" s="1"/>
  <c r="G25" i="30"/>
  <c r="F25" i="30"/>
  <c r="I25" i="30" s="1"/>
  <c r="E25" i="30"/>
  <c r="D25" i="30"/>
  <c r="D24" i="30" s="1"/>
  <c r="F24" i="30" s="1"/>
  <c r="E24" i="30"/>
  <c r="J23" i="30"/>
  <c r="F23" i="30"/>
  <c r="I23" i="30" s="1"/>
  <c r="H22" i="30"/>
  <c r="G22" i="30"/>
  <c r="J22" i="30" s="1"/>
  <c r="E22" i="30"/>
  <c r="F22" i="30" s="1"/>
  <c r="D22" i="30"/>
  <c r="J21" i="30"/>
  <c r="F21" i="30"/>
  <c r="I21" i="30" s="1"/>
  <c r="H20" i="30"/>
  <c r="G20" i="30"/>
  <c r="G19" i="30" s="1"/>
  <c r="E20" i="30"/>
  <c r="E19" i="30" s="1"/>
  <c r="E18" i="30" s="1"/>
  <c r="E17" i="30" s="1"/>
  <c r="E123" i="30" s="1"/>
  <c r="D20" i="30"/>
  <c r="H19" i="30"/>
  <c r="D19" i="30"/>
  <c r="J122" i="31"/>
  <c r="F122" i="31"/>
  <c r="I122" i="31" s="1"/>
  <c r="J121" i="31"/>
  <c r="I121" i="31"/>
  <c r="F121" i="31"/>
  <c r="J120" i="31"/>
  <c r="F120" i="31"/>
  <c r="I120" i="31" s="1"/>
  <c r="J119" i="31"/>
  <c r="I119" i="31"/>
  <c r="F119" i="31"/>
  <c r="J118" i="31"/>
  <c r="H118" i="31"/>
  <c r="G118" i="31"/>
  <c r="F118" i="31"/>
  <c r="I118" i="31" s="1"/>
  <c r="E118" i="31"/>
  <c r="D118" i="31"/>
  <c r="J117" i="31"/>
  <c r="I117" i="31"/>
  <c r="F117" i="31"/>
  <c r="J116" i="31"/>
  <c r="F116" i="31"/>
  <c r="I116" i="31" s="1"/>
  <c r="J115" i="31"/>
  <c r="I115" i="31"/>
  <c r="F115" i="31"/>
  <c r="J114" i="31"/>
  <c r="F114" i="31"/>
  <c r="I114" i="31" s="1"/>
  <c r="J113" i="31"/>
  <c r="I113" i="31"/>
  <c r="F113" i="31"/>
  <c r="J112" i="31"/>
  <c r="F112" i="31"/>
  <c r="I112" i="31" s="1"/>
  <c r="J111" i="31"/>
  <c r="I111" i="31"/>
  <c r="F111" i="31"/>
  <c r="J110" i="31"/>
  <c r="H110" i="31"/>
  <c r="G110" i="31"/>
  <c r="F110" i="31"/>
  <c r="I110" i="31" s="1"/>
  <c r="E110" i="31"/>
  <c r="D110" i="31"/>
  <c r="J109" i="31"/>
  <c r="I109" i="31"/>
  <c r="F109" i="31"/>
  <c r="J108" i="31"/>
  <c r="F108" i="31"/>
  <c r="I108" i="31" s="1"/>
  <c r="J107" i="31"/>
  <c r="I107" i="31"/>
  <c r="F107" i="31"/>
  <c r="J106" i="31"/>
  <c r="H106" i="31"/>
  <c r="G106" i="31"/>
  <c r="F106" i="31"/>
  <c r="I106" i="31" s="1"/>
  <c r="E106" i="31"/>
  <c r="D106" i="31"/>
  <c r="J105" i="31"/>
  <c r="I105" i="31"/>
  <c r="F105" i="31"/>
  <c r="J104" i="31"/>
  <c r="F104" i="31"/>
  <c r="I104" i="31" s="1"/>
  <c r="J103" i="31"/>
  <c r="I103" i="31"/>
  <c r="F103" i="31"/>
  <c r="F102" i="31"/>
  <c r="J101" i="31"/>
  <c r="E101" i="31"/>
  <c r="E98" i="31" s="1"/>
  <c r="D101" i="31"/>
  <c r="F101" i="31" s="1"/>
  <c r="I101" i="31" s="1"/>
  <c r="J100" i="31"/>
  <c r="F100" i="31"/>
  <c r="I100" i="31" s="1"/>
  <c r="J99" i="31"/>
  <c r="I99" i="31"/>
  <c r="F99" i="31"/>
  <c r="J98" i="31"/>
  <c r="H98" i="31"/>
  <c r="H97" i="31" s="1"/>
  <c r="G98" i="31"/>
  <c r="D98" i="31"/>
  <c r="D97" i="31" s="1"/>
  <c r="G97" i="31"/>
  <c r="J97" i="31" s="1"/>
  <c r="J96" i="31"/>
  <c r="F96" i="31"/>
  <c r="I96" i="31" s="1"/>
  <c r="J95" i="31"/>
  <c r="I95" i="31"/>
  <c r="F95" i="31"/>
  <c r="J94" i="31"/>
  <c r="F94" i="31"/>
  <c r="I94" i="31" s="1"/>
  <c r="H93" i="31"/>
  <c r="G93" i="31"/>
  <c r="J93" i="31" s="1"/>
  <c r="E93" i="31"/>
  <c r="D93" i="31"/>
  <c r="F93" i="31" s="1"/>
  <c r="I93" i="31" s="1"/>
  <c r="J92" i="31"/>
  <c r="I92" i="31"/>
  <c r="J91" i="31"/>
  <c r="F91" i="31"/>
  <c r="I91" i="31" s="1"/>
  <c r="J90" i="31"/>
  <c r="I90" i="31"/>
  <c r="F90" i="31"/>
  <c r="J89" i="31"/>
  <c r="F89" i="31"/>
  <c r="I89" i="31" s="1"/>
  <c r="J88" i="31"/>
  <c r="I88" i="31"/>
  <c r="F88" i="31"/>
  <c r="J87" i="31"/>
  <c r="F87" i="31"/>
  <c r="I87" i="31" s="1"/>
  <c r="J86" i="31"/>
  <c r="E86" i="31"/>
  <c r="F86" i="31" s="1"/>
  <c r="I86" i="31" s="1"/>
  <c r="J85" i="31"/>
  <c r="E85" i="31"/>
  <c r="F85" i="31" s="1"/>
  <c r="I85" i="31" s="1"/>
  <c r="D85" i="31"/>
  <c r="J84" i="31"/>
  <c r="F84" i="31"/>
  <c r="I84" i="31" s="1"/>
  <c r="J83" i="31"/>
  <c r="I83" i="31"/>
  <c r="F83" i="31"/>
  <c r="H82" i="31"/>
  <c r="J82" i="31" s="1"/>
  <c r="G82" i="31"/>
  <c r="I82" i="31" s="1"/>
  <c r="F82" i="31"/>
  <c r="E82" i="31"/>
  <c r="D82" i="31"/>
  <c r="J81" i="31"/>
  <c r="I81" i="31"/>
  <c r="F81" i="31"/>
  <c r="J80" i="31"/>
  <c r="F80" i="31"/>
  <c r="I80" i="31" s="1"/>
  <c r="J79" i="31"/>
  <c r="I79" i="31"/>
  <c r="F79" i="31"/>
  <c r="J78" i="31"/>
  <c r="F78" i="31"/>
  <c r="I78" i="31" s="1"/>
  <c r="J77" i="31"/>
  <c r="I77" i="31"/>
  <c r="F77" i="31"/>
  <c r="J76" i="31"/>
  <c r="F76" i="31"/>
  <c r="I76" i="31" s="1"/>
  <c r="J75" i="31"/>
  <c r="I75" i="31"/>
  <c r="F75" i="31"/>
  <c r="J74" i="31"/>
  <c r="F74" i="31"/>
  <c r="I74" i="31" s="1"/>
  <c r="J73" i="31"/>
  <c r="I73" i="31"/>
  <c r="F73" i="31"/>
  <c r="J72" i="31"/>
  <c r="F72" i="31"/>
  <c r="I72" i="31" s="1"/>
  <c r="J71" i="31"/>
  <c r="I71" i="31"/>
  <c r="F71" i="31"/>
  <c r="J70" i="31"/>
  <c r="F70" i="31"/>
  <c r="I70" i="31" s="1"/>
  <c r="J69" i="31"/>
  <c r="I69" i="31"/>
  <c r="F69" i="31"/>
  <c r="J68" i="31"/>
  <c r="F68" i="31"/>
  <c r="I68" i="31" s="1"/>
  <c r="J67" i="31"/>
  <c r="I67" i="31"/>
  <c r="F67" i="31"/>
  <c r="J66" i="31"/>
  <c r="F66" i="31"/>
  <c r="I66" i="31" s="1"/>
  <c r="H65" i="31"/>
  <c r="G65" i="31"/>
  <c r="J65" i="31" s="1"/>
  <c r="E65" i="31"/>
  <c r="F65" i="31" s="1"/>
  <c r="D65" i="31"/>
  <c r="J64" i="31"/>
  <c r="F64" i="31"/>
  <c r="I64" i="31" s="1"/>
  <c r="J63" i="31"/>
  <c r="I63" i="31"/>
  <c r="F63" i="31"/>
  <c r="J62" i="31"/>
  <c r="F62" i="31"/>
  <c r="I62" i="31" s="1"/>
  <c r="H61" i="31"/>
  <c r="G61" i="31"/>
  <c r="J61" i="31" s="1"/>
  <c r="D61" i="31"/>
  <c r="F61" i="31" s="1"/>
  <c r="J60" i="31"/>
  <c r="I60" i="31"/>
  <c r="F60" i="31"/>
  <c r="J59" i="31"/>
  <c r="F59" i="31"/>
  <c r="I59" i="31" s="1"/>
  <c r="J58" i="31"/>
  <c r="I58" i="31"/>
  <c r="F58" i="31"/>
  <c r="J57" i="31"/>
  <c r="H57" i="31"/>
  <c r="G57" i="31"/>
  <c r="F57" i="31"/>
  <c r="I57" i="31" s="1"/>
  <c r="D57" i="31"/>
  <c r="J56" i="31"/>
  <c r="I56" i="31"/>
  <c r="J55" i="31"/>
  <c r="F55" i="31"/>
  <c r="I55" i="31" s="1"/>
  <c r="H54" i="31"/>
  <c r="G54" i="31"/>
  <c r="J54" i="31" s="1"/>
  <c r="D54" i="31"/>
  <c r="D24" i="31" s="1"/>
  <c r="J53" i="31"/>
  <c r="I53" i="31"/>
  <c r="J52" i="31"/>
  <c r="I52" i="31"/>
  <c r="F52" i="31"/>
  <c r="H51" i="31"/>
  <c r="J51" i="31" s="1"/>
  <c r="G51" i="31"/>
  <c r="I51" i="31" s="1"/>
  <c r="F51" i="31"/>
  <c r="D51" i="31"/>
  <c r="J50" i="31"/>
  <c r="F50" i="31"/>
  <c r="I50" i="31" s="1"/>
  <c r="J49" i="31"/>
  <c r="I49" i="31"/>
  <c r="F49" i="31"/>
  <c r="J48" i="31"/>
  <c r="F48" i="31"/>
  <c r="I48" i="31" s="1"/>
  <c r="J47" i="31"/>
  <c r="I47" i="31"/>
  <c r="F47" i="31"/>
  <c r="J46" i="31"/>
  <c r="H46" i="31"/>
  <c r="G46" i="31"/>
  <c r="F46" i="31"/>
  <c r="I46" i="31" s="1"/>
  <c r="E46" i="31"/>
  <c r="D46" i="31"/>
  <c r="J42" i="31"/>
  <c r="I42" i="31"/>
  <c r="F42" i="31"/>
  <c r="H41" i="31"/>
  <c r="H35" i="31" s="1"/>
  <c r="H24" i="31" s="1"/>
  <c r="G41" i="31"/>
  <c r="I41" i="31" s="1"/>
  <c r="F41" i="31"/>
  <c r="D41" i="31"/>
  <c r="J40" i="31"/>
  <c r="F40" i="31"/>
  <c r="I40" i="31" s="1"/>
  <c r="J39" i="31"/>
  <c r="I39" i="31"/>
  <c r="F39" i="31"/>
  <c r="J38" i="31"/>
  <c r="F38" i="31"/>
  <c r="I38" i="31" s="1"/>
  <c r="J37" i="31"/>
  <c r="I37" i="31"/>
  <c r="F37" i="31"/>
  <c r="J36" i="31"/>
  <c r="F36" i="31"/>
  <c r="I36" i="31" s="1"/>
  <c r="G35" i="31"/>
  <c r="J35" i="31" s="1"/>
  <c r="E35" i="31"/>
  <c r="D35" i="31"/>
  <c r="F35" i="31" s="1"/>
  <c r="I35" i="31" s="1"/>
  <c r="J34" i="31"/>
  <c r="F34" i="31"/>
  <c r="I34" i="31" s="1"/>
  <c r="J33" i="31"/>
  <c r="I33" i="31"/>
  <c r="F33" i="31"/>
  <c r="J32" i="31"/>
  <c r="F32" i="31"/>
  <c r="I32" i="31" s="1"/>
  <c r="J31" i="31"/>
  <c r="I31" i="31"/>
  <c r="F31" i="31"/>
  <c r="J30" i="31"/>
  <c r="F30" i="31"/>
  <c r="I30" i="31" s="1"/>
  <c r="J29" i="31"/>
  <c r="I29" i="31"/>
  <c r="F29" i="31"/>
  <c r="J28" i="31"/>
  <c r="F28" i="31"/>
  <c r="I28" i="31" s="1"/>
  <c r="J27" i="31"/>
  <c r="I27" i="31"/>
  <c r="F27" i="31"/>
  <c r="J26" i="31"/>
  <c r="F26" i="31"/>
  <c r="I26" i="31" s="1"/>
  <c r="H25" i="31"/>
  <c r="G25" i="31"/>
  <c r="J25" i="31" s="1"/>
  <c r="E25" i="31"/>
  <c r="F25" i="31" s="1"/>
  <c r="D25" i="31"/>
  <c r="J23" i="31"/>
  <c r="I23" i="31"/>
  <c r="F23" i="31"/>
  <c r="H22" i="31"/>
  <c r="J22" i="31" s="1"/>
  <c r="G22" i="31"/>
  <c r="E22" i="31"/>
  <c r="D22" i="31"/>
  <c r="F22" i="31" s="1"/>
  <c r="J21" i="31"/>
  <c r="I21" i="31"/>
  <c r="F21" i="31"/>
  <c r="J20" i="31"/>
  <c r="H20" i="31"/>
  <c r="H19" i="31" s="1"/>
  <c r="H18" i="31" s="1"/>
  <c r="H17" i="31" s="1"/>
  <c r="H123" i="31" s="1"/>
  <c r="G20" i="31"/>
  <c r="F20" i="31"/>
  <c r="I20" i="31" s="1"/>
  <c r="E20" i="31"/>
  <c r="D20" i="31"/>
  <c r="D19" i="31" s="1"/>
  <c r="G19" i="31"/>
  <c r="E19" i="31"/>
  <c r="J122" i="32"/>
  <c r="F122" i="32"/>
  <c r="I122" i="32" s="1"/>
  <c r="J121" i="32"/>
  <c r="I121" i="32"/>
  <c r="F121" i="32"/>
  <c r="J120" i="32"/>
  <c r="F120" i="32"/>
  <c r="I120" i="32" s="1"/>
  <c r="J119" i="32"/>
  <c r="I119" i="32"/>
  <c r="F119" i="32"/>
  <c r="J118" i="32"/>
  <c r="H118" i="32"/>
  <c r="G118" i="32"/>
  <c r="F118" i="32"/>
  <c r="I118" i="32" s="1"/>
  <c r="E118" i="32"/>
  <c r="D118" i="32"/>
  <c r="J117" i="32"/>
  <c r="I117" i="32"/>
  <c r="F117" i="32"/>
  <c r="J116" i="32"/>
  <c r="F116" i="32"/>
  <c r="I116" i="32" s="1"/>
  <c r="J115" i="32"/>
  <c r="I115" i="32"/>
  <c r="F115" i="32"/>
  <c r="J114" i="32"/>
  <c r="F114" i="32"/>
  <c r="I114" i="32" s="1"/>
  <c r="J113" i="32"/>
  <c r="I113" i="32"/>
  <c r="F113" i="32"/>
  <c r="J112" i="32"/>
  <c r="F112" i="32"/>
  <c r="I112" i="32" s="1"/>
  <c r="J111" i="32"/>
  <c r="I111" i="32"/>
  <c r="F111" i="32"/>
  <c r="J110" i="32"/>
  <c r="H110" i="32"/>
  <c r="G110" i="32"/>
  <c r="F110" i="32"/>
  <c r="I110" i="32" s="1"/>
  <c r="E110" i="32"/>
  <c r="D110" i="32"/>
  <c r="J109" i="32"/>
  <c r="I109" i="32"/>
  <c r="F109" i="32"/>
  <c r="J108" i="32"/>
  <c r="F108" i="32"/>
  <c r="I108" i="32" s="1"/>
  <c r="J107" i="32"/>
  <c r="I107" i="32"/>
  <c r="F107" i="32"/>
  <c r="J106" i="32"/>
  <c r="H106" i="32"/>
  <c r="G106" i="32"/>
  <c r="F106" i="32"/>
  <c r="I106" i="32" s="1"/>
  <c r="E106" i="32"/>
  <c r="D106" i="32"/>
  <c r="J105" i="32"/>
  <c r="I105" i="32"/>
  <c r="F105" i="32"/>
  <c r="J104" i="32"/>
  <c r="F104" i="32"/>
  <c r="I104" i="32" s="1"/>
  <c r="J103" i="32"/>
  <c r="I103" i="32"/>
  <c r="F103" i="32"/>
  <c r="F102" i="32"/>
  <c r="J101" i="32"/>
  <c r="E101" i="32"/>
  <c r="E98" i="32" s="1"/>
  <c r="D101" i="32"/>
  <c r="F101" i="32" s="1"/>
  <c r="I101" i="32" s="1"/>
  <c r="J100" i="32"/>
  <c r="F100" i="32"/>
  <c r="I100" i="32" s="1"/>
  <c r="J99" i="32"/>
  <c r="I99" i="32"/>
  <c r="F99" i="32"/>
  <c r="J98" i="32"/>
  <c r="H98" i="32"/>
  <c r="H97" i="32" s="1"/>
  <c r="G98" i="32"/>
  <c r="D98" i="32"/>
  <c r="D97" i="32" s="1"/>
  <c r="G97" i="32"/>
  <c r="J96" i="32"/>
  <c r="F96" i="32"/>
  <c r="I96" i="32" s="1"/>
  <c r="J95" i="32"/>
  <c r="I95" i="32"/>
  <c r="F95" i="32"/>
  <c r="J94" i="32"/>
  <c r="F94" i="32"/>
  <c r="I94" i="32" s="1"/>
  <c r="H93" i="32"/>
  <c r="G93" i="32"/>
  <c r="J93" i="32" s="1"/>
  <c r="E93" i="32"/>
  <c r="D93" i="32"/>
  <c r="F93" i="32" s="1"/>
  <c r="I93" i="32" s="1"/>
  <c r="J92" i="32"/>
  <c r="I92" i="32"/>
  <c r="J91" i="32"/>
  <c r="F91" i="32"/>
  <c r="I91" i="32" s="1"/>
  <c r="J90" i="32"/>
  <c r="I90" i="32"/>
  <c r="F90" i="32"/>
  <c r="J89" i="32"/>
  <c r="F89" i="32"/>
  <c r="I89" i="32" s="1"/>
  <c r="J88" i="32"/>
  <c r="I88" i="32"/>
  <c r="F88" i="32"/>
  <c r="J87" i="32"/>
  <c r="F87" i="32"/>
  <c r="I87" i="32" s="1"/>
  <c r="J86" i="32"/>
  <c r="E86" i="32"/>
  <c r="F86" i="32" s="1"/>
  <c r="I86" i="32" s="1"/>
  <c r="J85" i="32"/>
  <c r="E85" i="32"/>
  <c r="F85" i="32" s="1"/>
  <c r="I85" i="32" s="1"/>
  <c r="D85" i="32"/>
  <c r="J84" i="32"/>
  <c r="F84" i="32"/>
  <c r="I84" i="32" s="1"/>
  <c r="J83" i="32"/>
  <c r="I83" i="32"/>
  <c r="F83" i="32"/>
  <c r="H82" i="32"/>
  <c r="J82" i="32" s="1"/>
  <c r="G82" i="32"/>
  <c r="I82" i="32" s="1"/>
  <c r="F82" i="32"/>
  <c r="E82" i="32"/>
  <c r="D82" i="32"/>
  <c r="J81" i="32"/>
  <c r="I81" i="32"/>
  <c r="F81" i="32"/>
  <c r="J80" i="32"/>
  <c r="F80" i="32"/>
  <c r="I80" i="32" s="1"/>
  <c r="J79" i="32"/>
  <c r="I79" i="32"/>
  <c r="F79" i="32"/>
  <c r="J78" i="32"/>
  <c r="F78" i="32"/>
  <c r="I78" i="32" s="1"/>
  <c r="J77" i="32"/>
  <c r="I77" i="32"/>
  <c r="F77" i="32"/>
  <c r="J76" i="32"/>
  <c r="F76" i="32"/>
  <c r="I76" i="32" s="1"/>
  <c r="J75" i="32"/>
  <c r="I75" i="32"/>
  <c r="F75" i="32"/>
  <c r="J74" i="32"/>
  <c r="F74" i="32"/>
  <c r="I74" i="32" s="1"/>
  <c r="J73" i="32"/>
  <c r="I73" i="32"/>
  <c r="F73" i="32"/>
  <c r="J72" i="32"/>
  <c r="F72" i="32"/>
  <c r="I72" i="32" s="1"/>
  <c r="J71" i="32"/>
  <c r="I71" i="32"/>
  <c r="F71" i="32"/>
  <c r="J70" i="32"/>
  <c r="F70" i="32"/>
  <c r="I70" i="32" s="1"/>
  <c r="J69" i="32"/>
  <c r="I69" i="32"/>
  <c r="F69" i="32"/>
  <c r="J68" i="32"/>
  <c r="F68" i="32"/>
  <c r="I68" i="32" s="1"/>
  <c r="J67" i="32"/>
  <c r="I67" i="32"/>
  <c r="F67" i="32"/>
  <c r="J66" i="32"/>
  <c r="F66" i="32"/>
  <c r="I66" i="32" s="1"/>
  <c r="H65" i="32"/>
  <c r="G65" i="32"/>
  <c r="J65" i="32" s="1"/>
  <c r="E65" i="32"/>
  <c r="F65" i="32" s="1"/>
  <c r="D65" i="32"/>
  <c r="J64" i="32"/>
  <c r="F64" i="32"/>
  <c r="I64" i="32" s="1"/>
  <c r="J63" i="32"/>
  <c r="I63" i="32"/>
  <c r="F63" i="32"/>
  <c r="J62" i="32"/>
  <c r="F62" i="32"/>
  <c r="I62" i="32" s="1"/>
  <c r="H61" i="32"/>
  <c r="G61" i="32"/>
  <c r="J61" i="32" s="1"/>
  <c r="D61" i="32"/>
  <c r="F61" i="32" s="1"/>
  <c r="J60" i="32"/>
  <c r="I60" i="32"/>
  <c r="F60" i="32"/>
  <c r="J59" i="32"/>
  <c r="F59" i="32"/>
  <c r="I59" i="32" s="1"/>
  <c r="J58" i="32"/>
  <c r="I58" i="32"/>
  <c r="F58" i="32"/>
  <c r="J57" i="32"/>
  <c r="H57" i="32"/>
  <c r="G57" i="32"/>
  <c r="F57" i="32"/>
  <c r="I57" i="32" s="1"/>
  <c r="D57" i="32"/>
  <c r="J56" i="32"/>
  <c r="I56" i="32"/>
  <c r="J55" i="32"/>
  <c r="F55" i="32"/>
  <c r="I55" i="32" s="1"/>
  <c r="H54" i="32"/>
  <c r="G54" i="32"/>
  <c r="J54" i="32" s="1"/>
  <c r="D54" i="32"/>
  <c r="F54" i="32" s="1"/>
  <c r="I54" i="32" s="1"/>
  <c r="J53" i="32"/>
  <c r="I53" i="32"/>
  <c r="J52" i="32"/>
  <c r="I52" i="32"/>
  <c r="F52" i="32"/>
  <c r="H51" i="32"/>
  <c r="J51" i="32" s="1"/>
  <c r="G51" i="32"/>
  <c r="I51" i="32" s="1"/>
  <c r="F51" i="32"/>
  <c r="D51" i="32"/>
  <c r="J50" i="32"/>
  <c r="F50" i="32"/>
  <c r="I50" i="32" s="1"/>
  <c r="J49" i="32"/>
  <c r="I49" i="32"/>
  <c r="F49" i="32"/>
  <c r="J48" i="32"/>
  <c r="F48" i="32"/>
  <c r="I48" i="32" s="1"/>
  <c r="J47" i="32"/>
  <c r="I47" i="32"/>
  <c r="F47" i="32"/>
  <c r="J46" i="32"/>
  <c r="H46" i="32"/>
  <c r="G46" i="32"/>
  <c r="F46" i="32"/>
  <c r="I46" i="32" s="1"/>
  <c r="D46" i="32"/>
  <c r="J42" i="32"/>
  <c r="F42" i="32"/>
  <c r="I42" i="32" s="1"/>
  <c r="H41" i="32"/>
  <c r="G41" i="32"/>
  <c r="J41" i="32" s="1"/>
  <c r="D41" i="32"/>
  <c r="F41" i="32" s="1"/>
  <c r="J40" i="32"/>
  <c r="I40" i="32"/>
  <c r="F40" i="32"/>
  <c r="J39" i="32"/>
  <c r="F39" i="32"/>
  <c r="I39" i="32" s="1"/>
  <c r="J38" i="32"/>
  <c r="I38" i="32"/>
  <c r="F38" i="32"/>
  <c r="J37" i="32"/>
  <c r="F37" i="32"/>
  <c r="I37" i="32" s="1"/>
  <c r="J36" i="32"/>
  <c r="I36" i="32"/>
  <c r="F36" i="32"/>
  <c r="H35" i="32"/>
  <c r="E35" i="32"/>
  <c r="D35" i="32"/>
  <c r="F35" i="32" s="1"/>
  <c r="J34" i="32"/>
  <c r="I34" i="32"/>
  <c r="F34" i="32"/>
  <c r="J33" i="32"/>
  <c r="F33" i="32"/>
  <c r="I33" i="32" s="1"/>
  <c r="J32" i="32"/>
  <c r="I32" i="32"/>
  <c r="F32" i="32"/>
  <c r="J31" i="32"/>
  <c r="F31" i="32"/>
  <c r="I31" i="32" s="1"/>
  <c r="J30" i="32"/>
  <c r="I30" i="32"/>
  <c r="F30" i="32"/>
  <c r="J29" i="32"/>
  <c r="F29" i="32"/>
  <c r="I29" i="32" s="1"/>
  <c r="J28" i="32"/>
  <c r="I28" i="32"/>
  <c r="F28" i="32"/>
  <c r="J27" i="32"/>
  <c r="F27" i="32"/>
  <c r="I27" i="32" s="1"/>
  <c r="J26" i="32"/>
  <c r="I26" i="32"/>
  <c r="F26" i="32"/>
  <c r="J25" i="32"/>
  <c r="H25" i="32"/>
  <c r="H24" i="32" s="1"/>
  <c r="G25" i="32"/>
  <c r="F25" i="32"/>
  <c r="I25" i="32" s="1"/>
  <c r="E25" i="32"/>
  <c r="D25" i="32"/>
  <c r="D24" i="32" s="1"/>
  <c r="F24" i="32" s="1"/>
  <c r="E24" i="32"/>
  <c r="J23" i="32"/>
  <c r="F23" i="32"/>
  <c r="I23" i="32" s="1"/>
  <c r="H22" i="32"/>
  <c r="G22" i="32"/>
  <c r="J22" i="32" s="1"/>
  <c r="E22" i="32"/>
  <c r="F22" i="32" s="1"/>
  <c r="D22" i="32"/>
  <c r="J21" i="32"/>
  <c r="F21" i="32"/>
  <c r="I21" i="32" s="1"/>
  <c r="H20" i="32"/>
  <c r="G20" i="32"/>
  <c r="G19" i="32" s="1"/>
  <c r="E20" i="32"/>
  <c r="E19" i="32" s="1"/>
  <c r="E18" i="32" s="1"/>
  <c r="E17" i="32" s="1"/>
  <c r="E123" i="32" s="1"/>
  <c r="D20" i="32"/>
  <c r="H19" i="32"/>
  <c r="H18" i="32" s="1"/>
  <c r="H17" i="32" s="1"/>
  <c r="H123" i="32" s="1"/>
  <c r="D19" i="32"/>
  <c r="J124" i="35"/>
  <c r="F124" i="35"/>
  <c r="I124" i="35" s="1"/>
  <c r="J123" i="35"/>
  <c r="I123" i="35"/>
  <c r="F123" i="35"/>
  <c r="J122" i="35"/>
  <c r="F122" i="35"/>
  <c r="I122" i="35" s="1"/>
  <c r="J121" i="35"/>
  <c r="I121" i="35"/>
  <c r="F121" i="35"/>
  <c r="J120" i="35"/>
  <c r="H120" i="35"/>
  <c r="G120" i="35"/>
  <c r="F120" i="35"/>
  <c r="I120" i="35" s="1"/>
  <c r="E120" i="35"/>
  <c r="D120" i="35"/>
  <c r="J119" i="35"/>
  <c r="I119" i="35"/>
  <c r="F119" i="35"/>
  <c r="J118" i="35"/>
  <c r="F118" i="35"/>
  <c r="I118" i="35" s="1"/>
  <c r="J117" i="35"/>
  <c r="I117" i="35"/>
  <c r="F117" i="35"/>
  <c r="J116" i="35"/>
  <c r="F116" i="35"/>
  <c r="I116" i="35" s="1"/>
  <c r="J115" i="35"/>
  <c r="I115" i="35"/>
  <c r="F115" i="35"/>
  <c r="J114" i="35"/>
  <c r="F114" i="35"/>
  <c r="I114" i="35" s="1"/>
  <c r="J113" i="35"/>
  <c r="I113" i="35"/>
  <c r="F113" i="35"/>
  <c r="J112" i="35"/>
  <c r="H112" i="35"/>
  <c r="G112" i="35"/>
  <c r="F112" i="35"/>
  <c r="I112" i="35" s="1"/>
  <c r="E112" i="35"/>
  <c r="D112" i="35"/>
  <c r="J111" i="35"/>
  <c r="I111" i="35"/>
  <c r="F111" i="35"/>
  <c r="J110" i="35"/>
  <c r="F110" i="35"/>
  <c r="I110" i="35" s="1"/>
  <c r="J109" i="35"/>
  <c r="I109" i="35"/>
  <c r="F109" i="35"/>
  <c r="J108" i="35"/>
  <c r="H108" i="35"/>
  <c r="G108" i="35"/>
  <c r="F108" i="35"/>
  <c r="I108" i="35" s="1"/>
  <c r="E108" i="35"/>
  <c r="D108" i="35"/>
  <c r="J107" i="35"/>
  <c r="I107" i="35"/>
  <c r="F107" i="35"/>
  <c r="J106" i="35"/>
  <c r="F106" i="35"/>
  <c r="I106" i="35" s="1"/>
  <c r="J105" i="35"/>
  <c r="I105" i="35"/>
  <c r="F105" i="35"/>
  <c r="F104" i="35"/>
  <c r="J103" i="35"/>
  <c r="E103" i="35"/>
  <c r="E100" i="35" s="1"/>
  <c r="D103" i="35"/>
  <c r="F103" i="35" s="1"/>
  <c r="I103" i="35" s="1"/>
  <c r="J102" i="35"/>
  <c r="F102" i="35"/>
  <c r="I102" i="35" s="1"/>
  <c r="J101" i="35"/>
  <c r="I101" i="35"/>
  <c r="F101" i="35"/>
  <c r="J100" i="35"/>
  <c r="H100" i="35"/>
  <c r="H99" i="35" s="1"/>
  <c r="G100" i="35"/>
  <c r="D100" i="35"/>
  <c r="G99" i="35"/>
  <c r="D99" i="35"/>
  <c r="J98" i="35"/>
  <c r="F98" i="35"/>
  <c r="I98" i="35" s="1"/>
  <c r="J97" i="35"/>
  <c r="I97" i="35"/>
  <c r="F97" i="35"/>
  <c r="J96" i="35"/>
  <c r="F96" i="35"/>
  <c r="I96" i="35" s="1"/>
  <c r="H95" i="35"/>
  <c r="G95" i="35"/>
  <c r="J95" i="35" s="1"/>
  <c r="E95" i="35"/>
  <c r="D95" i="35"/>
  <c r="F95" i="35" s="1"/>
  <c r="I95" i="35" s="1"/>
  <c r="J94" i="35"/>
  <c r="I94" i="35"/>
  <c r="J93" i="35"/>
  <c r="F93" i="35"/>
  <c r="I93" i="35" s="1"/>
  <c r="J92" i="35"/>
  <c r="I92" i="35"/>
  <c r="F92" i="35"/>
  <c r="J91" i="35"/>
  <c r="F91" i="35"/>
  <c r="I91" i="35" s="1"/>
  <c r="J90" i="35"/>
  <c r="I90" i="35"/>
  <c r="F90" i="35"/>
  <c r="J89" i="35"/>
  <c r="F89" i="35"/>
  <c r="I89" i="35" s="1"/>
  <c r="F88" i="35"/>
  <c r="F87" i="35"/>
  <c r="J86" i="35"/>
  <c r="I86" i="35"/>
  <c r="F86" i="35"/>
  <c r="J85" i="35"/>
  <c r="H85" i="35"/>
  <c r="H82" i="35" s="1"/>
  <c r="G85" i="35"/>
  <c r="F85" i="35"/>
  <c r="I85" i="35" s="1"/>
  <c r="E85" i="35"/>
  <c r="D85" i="35"/>
  <c r="J84" i="35"/>
  <c r="I84" i="35"/>
  <c r="F84" i="35"/>
  <c r="J83" i="35"/>
  <c r="F83" i="35"/>
  <c r="F82" i="35" s="1"/>
  <c r="G82" i="35"/>
  <c r="E82" i="35"/>
  <c r="D82" i="35"/>
  <c r="J81" i="35"/>
  <c r="F81" i="35"/>
  <c r="I81" i="35" s="1"/>
  <c r="J80" i="35"/>
  <c r="I80" i="35"/>
  <c r="F80" i="35"/>
  <c r="J79" i="35"/>
  <c r="F79" i="35"/>
  <c r="I79" i="35" s="1"/>
  <c r="J78" i="35"/>
  <c r="I78" i="35"/>
  <c r="F78" i="35"/>
  <c r="J77" i="35"/>
  <c r="F77" i="35"/>
  <c r="I77" i="35" s="1"/>
  <c r="J76" i="35"/>
  <c r="I76" i="35"/>
  <c r="F76" i="35"/>
  <c r="J75" i="35"/>
  <c r="F75" i="35"/>
  <c r="I75" i="35" s="1"/>
  <c r="J74" i="35"/>
  <c r="I74" i="35"/>
  <c r="F74" i="35"/>
  <c r="J73" i="35"/>
  <c r="F73" i="35"/>
  <c r="I73" i="35" s="1"/>
  <c r="J72" i="35"/>
  <c r="I72" i="35"/>
  <c r="F72" i="35"/>
  <c r="J71" i="35"/>
  <c r="F71" i="35"/>
  <c r="I71" i="35" s="1"/>
  <c r="J70" i="35"/>
  <c r="I70" i="35"/>
  <c r="F70" i="35"/>
  <c r="J69" i="35"/>
  <c r="F69" i="35"/>
  <c r="I69" i="35" s="1"/>
  <c r="J68" i="35"/>
  <c r="I68" i="35"/>
  <c r="F68" i="35"/>
  <c r="J67" i="35"/>
  <c r="F67" i="35"/>
  <c r="I67" i="35" s="1"/>
  <c r="J66" i="35"/>
  <c r="I66" i="35"/>
  <c r="F66" i="35"/>
  <c r="J65" i="35"/>
  <c r="H65" i="35"/>
  <c r="G65" i="35"/>
  <c r="F65" i="35"/>
  <c r="I65" i="35" s="1"/>
  <c r="E65" i="35"/>
  <c r="D65" i="35"/>
  <c r="J64" i="35"/>
  <c r="I64" i="35"/>
  <c r="F64" i="35"/>
  <c r="J63" i="35"/>
  <c r="F63" i="35"/>
  <c r="I63" i="35" s="1"/>
  <c r="J62" i="35"/>
  <c r="I62" i="35"/>
  <c r="F62" i="35"/>
  <c r="J61" i="35"/>
  <c r="H61" i="35"/>
  <c r="G61" i="35"/>
  <c r="F61" i="35"/>
  <c r="I61" i="35" s="1"/>
  <c r="D61" i="35"/>
  <c r="J60" i="35"/>
  <c r="F60" i="35"/>
  <c r="I60" i="35" s="1"/>
  <c r="J59" i="35"/>
  <c r="I59" i="35"/>
  <c r="F59" i="35"/>
  <c r="J58" i="35"/>
  <c r="F58" i="35"/>
  <c r="I58" i="35" s="1"/>
  <c r="H57" i="35"/>
  <c r="G57" i="35"/>
  <c r="J57" i="35" s="1"/>
  <c r="D57" i="35"/>
  <c r="F57" i="35" s="1"/>
  <c r="I57" i="35" s="1"/>
  <c r="J56" i="35"/>
  <c r="I56" i="35"/>
  <c r="J55" i="35"/>
  <c r="I55" i="35"/>
  <c r="F55" i="35"/>
  <c r="H54" i="35"/>
  <c r="J54" i="35" s="1"/>
  <c r="G54" i="35"/>
  <c r="I54" i="35" s="1"/>
  <c r="F54" i="35"/>
  <c r="D54" i="35"/>
  <c r="J53" i="35"/>
  <c r="I53" i="35"/>
  <c r="J52" i="35"/>
  <c r="F52" i="35"/>
  <c r="I52" i="35" s="1"/>
  <c r="H51" i="35"/>
  <c r="G51" i="35"/>
  <c r="J51" i="35" s="1"/>
  <c r="D51" i="35"/>
  <c r="F51" i="35" s="1"/>
  <c r="J50" i="35"/>
  <c r="I50" i="35"/>
  <c r="F50" i="35"/>
  <c r="J49" i="35"/>
  <c r="F49" i="35"/>
  <c r="I49" i="35" s="1"/>
  <c r="J48" i="35"/>
  <c r="I48" i="35"/>
  <c r="F48" i="35"/>
  <c r="J47" i="35"/>
  <c r="F47" i="35"/>
  <c r="I47" i="35" s="1"/>
  <c r="H46" i="35"/>
  <c r="G46" i="35"/>
  <c r="J46" i="35" s="1"/>
  <c r="D46" i="35"/>
  <c r="F46" i="35" s="1"/>
  <c r="I46" i="35" s="1"/>
  <c r="J42" i="35"/>
  <c r="I42" i="35"/>
  <c r="F42" i="35"/>
  <c r="J41" i="35"/>
  <c r="H41" i="35"/>
  <c r="H35" i="35" s="1"/>
  <c r="H24" i="35" s="1"/>
  <c r="G41" i="35"/>
  <c r="F41" i="35"/>
  <c r="I41" i="35" s="1"/>
  <c r="D41" i="35"/>
  <c r="J40" i="35"/>
  <c r="F40" i="35"/>
  <c r="I40" i="35" s="1"/>
  <c r="J39" i="35"/>
  <c r="I39" i="35"/>
  <c r="F39" i="35"/>
  <c r="J38" i="35"/>
  <c r="F38" i="35"/>
  <c r="I38" i="35" s="1"/>
  <c r="J37" i="35"/>
  <c r="I37" i="35"/>
  <c r="F37" i="35"/>
  <c r="J36" i="35"/>
  <c r="F36" i="35"/>
  <c r="I36" i="35" s="1"/>
  <c r="G35" i="35"/>
  <c r="J35" i="35" s="1"/>
  <c r="E35" i="35"/>
  <c r="F35" i="35" s="1"/>
  <c r="D35" i="35"/>
  <c r="J34" i="35"/>
  <c r="F34" i="35"/>
  <c r="I34" i="35" s="1"/>
  <c r="J33" i="35"/>
  <c r="I33" i="35"/>
  <c r="F33" i="35"/>
  <c r="J32" i="35"/>
  <c r="F32" i="35"/>
  <c r="I32" i="35" s="1"/>
  <c r="J31" i="35"/>
  <c r="I31" i="35"/>
  <c r="F31" i="35"/>
  <c r="J30" i="35"/>
  <c r="F30" i="35"/>
  <c r="I30" i="35" s="1"/>
  <c r="J29" i="35"/>
  <c r="I29" i="35"/>
  <c r="F29" i="35"/>
  <c r="J28" i="35"/>
  <c r="F28" i="35"/>
  <c r="I28" i="35" s="1"/>
  <c r="J27" i="35"/>
  <c r="I27" i="35"/>
  <c r="F27" i="35"/>
  <c r="J26" i="35"/>
  <c r="F26" i="35"/>
  <c r="I26" i="35" s="1"/>
  <c r="H25" i="35"/>
  <c r="G25" i="35"/>
  <c r="G24" i="35" s="1"/>
  <c r="E25" i="35"/>
  <c r="E24" i="35" s="1"/>
  <c r="D25" i="35"/>
  <c r="F25" i="35" s="1"/>
  <c r="I25" i="35" s="1"/>
  <c r="D24" i="35"/>
  <c r="F24" i="35" s="1"/>
  <c r="J23" i="35"/>
  <c r="I23" i="35"/>
  <c r="F23" i="35"/>
  <c r="J22" i="35"/>
  <c r="H22" i="35"/>
  <c r="G22" i="35"/>
  <c r="F22" i="35"/>
  <c r="I22" i="35" s="1"/>
  <c r="E22" i="35"/>
  <c r="D22" i="35"/>
  <c r="J21" i="35"/>
  <c r="I21" i="35"/>
  <c r="F21" i="35"/>
  <c r="H20" i="35"/>
  <c r="J20" i="35" s="1"/>
  <c r="G20" i="35"/>
  <c r="I20" i="35" s="1"/>
  <c r="F20" i="35"/>
  <c r="E20" i="35"/>
  <c r="D20" i="35"/>
  <c r="D19" i="35" s="1"/>
  <c r="G19" i="35"/>
  <c r="E19" i="35"/>
  <c r="E18" i="35" s="1"/>
  <c r="E17" i="35" s="1"/>
  <c r="E125" i="35" s="1"/>
  <c r="J124" i="36"/>
  <c r="I124" i="36"/>
  <c r="F124" i="36"/>
  <c r="J123" i="36"/>
  <c r="I123" i="36"/>
  <c r="F123" i="36"/>
  <c r="J122" i="36"/>
  <c r="F122" i="36"/>
  <c r="I122" i="36" s="1"/>
  <c r="J121" i="36"/>
  <c r="F121" i="36"/>
  <c r="I121" i="36" s="1"/>
  <c r="J120" i="36"/>
  <c r="H120" i="36"/>
  <c r="G120" i="36"/>
  <c r="I120" i="36" s="1"/>
  <c r="F120" i="36"/>
  <c r="E120" i="36"/>
  <c r="D120" i="36"/>
  <c r="J119" i="36"/>
  <c r="I119" i="36"/>
  <c r="F119" i="36"/>
  <c r="J118" i="36"/>
  <c r="F118" i="36"/>
  <c r="I118" i="36" s="1"/>
  <c r="J117" i="36"/>
  <c r="F117" i="36"/>
  <c r="I117" i="36" s="1"/>
  <c r="J116" i="36"/>
  <c r="I116" i="36"/>
  <c r="F116" i="36"/>
  <c r="J115" i="36"/>
  <c r="I115" i="36"/>
  <c r="F115" i="36"/>
  <c r="J114" i="36"/>
  <c r="F114" i="36"/>
  <c r="I114" i="36" s="1"/>
  <c r="J113" i="36"/>
  <c r="F113" i="36"/>
  <c r="I113" i="36" s="1"/>
  <c r="J112" i="36"/>
  <c r="H112" i="36"/>
  <c r="G112" i="36"/>
  <c r="I112" i="36" s="1"/>
  <c r="F112" i="36"/>
  <c r="E112" i="36"/>
  <c r="D112" i="36"/>
  <c r="J111" i="36"/>
  <c r="I111" i="36"/>
  <c r="F111" i="36"/>
  <c r="J110" i="36"/>
  <c r="F110" i="36"/>
  <c r="I110" i="36" s="1"/>
  <c r="J109" i="36"/>
  <c r="F109" i="36"/>
  <c r="I109" i="36" s="1"/>
  <c r="J108" i="36"/>
  <c r="H108" i="36"/>
  <c r="G108" i="36"/>
  <c r="I108" i="36" s="1"/>
  <c r="F108" i="36"/>
  <c r="E108" i="36"/>
  <c r="D108" i="36"/>
  <c r="J107" i="36"/>
  <c r="I107" i="36"/>
  <c r="F107" i="36"/>
  <c r="J106" i="36"/>
  <c r="F106" i="36"/>
  <c r="I106" i="36" s="1"/>
  <c r="J105" i="36"/>
  <c r="F105" i="36"/>
  <c r="I105" i="36" s="1"/>
  <c r="F104" i="36"/>
  <c r="J103" i="36"/>
  <c r="E103" i="36"/>
  <c r="E100" i="36" s="1"/>
  <c r="E99" i="36" s="1"/>
  <c r="D103" i="36"/>
  <c r="D100" i="36" s="1"/>
  <c r="J102" i="36"/>
  <c r="F102" i="36"/>
  <c r="I102" i="36" s="1"/>
  <c r="J101" i="36"/>
  <c r="F101" i="36"/>
  <c r="I101" i="36" s="1"/>
  <c r="J100" i="36"/>
  <c r="H100" i="36"/>
  <c r="G100" i="36"/>
  <c r="H99" i="36"/>
  <c r="J98" i="36"/>
  <c r="F98" i="36"/>
  <c r="I98" i="36" s="1"/>
  <c r="J97" i="36"/>
  <c r="F97" i="36"/>
  <c r="I97" i="36" s="1"/>
  <c r="J96" i="36"/>
  <c r="I96" i="36"/>
  <c r="F96" i="36"/>
  <c r="J95" i="36"/>
  <c r="H95" i="36"/>
  <c r="G95" i="36"/>
  <c r="E95" i="36"/>
  <c r="F95" i="36" s="1"/>
  <c r="I95" i="36" s="1"/>
  <c r="D95" i="36"/>
  <c r="J94" i="36"/>
  <c r="I94" i="36"/>
  <c r="J93" i="36"/>
  <c r="I93" i="36"/>
  <c r="F93" i="36"/>
  <c r="J92" i="36"/>
  <c r="I92" i="36"/>
  <c r="F92" i="36"/>
  <c r="J91" i="36"/>
  <c r="F91" i="36"/>
  <c r="I91" i="36" s="1"/>
  <c r="J90" i="36"/>
  <c r="F90" i="36"/>
  <c r="I90" i="36" s="1"/>
  <c r="J89" i="36"/>
  <c r="I89" i="36"/>
  <c r="F89" i="36"/>
  <c r="F88" i="36"/>
  <c r="F87" i="36"/>
  <c r="J86" i="36"/>
  <c r="F86" i="36"/>
  <c r="I86" i="36" s="1"/>
  <c r="J85" i="36"/>
  <c r="H85" i="36"/>
  <c r="G85" i="36"/>
  <c r="I85" i="36" s="1"/>
  <c r="F85" i="36"/>
  <c r="E85" i="36"/>
  <c r="E82" i="36" s="1"/>
  <c r="D85" i="36"/>
  <c r="J84" i="36"/>
  <c r="I84" i="36"/>
  <c r="F84" i="36"/>
  <c r="J83" i="36"/>
  <c r="F83" i="36"/>
  <c r="F82" i="36" s="1"/>
  <c r="H82" i="36"/>
  <c r="G82" i="36"/>
  <c r="J82" i="36" s="1"/>
  <c r="D82" i="36"/>
  <c r="J81" i="36"/>
  <c r="I81" i="36"/>
  <c r="F81" i="36"/>
  <c r="J80" i="36"/>
  <c r="I80" i="36"/>
  <c r="F80" i="36"/>
  <c r="J79" i="36"/>
  <c r="F79" i="36"/>
  <c r="I79" i="36" s="1"/>
  <c r="J78" i="36"/>
  <c r="F78" i="36"/>
  <c r="I78" i="36" s="1"/>
  <c r="J77" i="36"/>
  <c r="I77" i="36"/>
  <c r="F77" i="36"/>
  <c r="J76" i="36"/>
  <c r="I76" i="36"/>
  <c r="F76" i="36"/>
  <c r="J75" i="36"/>
  <c r="F75" i="36"/>
  <c r="I75" i="36" s="1"/>
  <c r="J74" i="36"/>
  <c r="F74" i="36"/>
  <c r="I74" i="36" s="1"/>
  <c r="J73" i="36"/>
  <c r="I73" i="36"/>
  <c r="F73" i="36"/>
  <c r="J72" i="36"/>
  <c r="I72" i="36"/>
  <c r="F72" i="36"/>
  <c r="J71" i="36"/>
  <c r="F71" i="36"/>
  <c r="I71" i="36" s="1"/>
  <c r="J70" i="36"/>
  <c r="F70" i="36"/>
  <c r="I70" i="36" s="1"/>
  <c r="J69" i="36"/>
  <c r="I69" i="36"/>
  <c r="F69" i="36"/>
  <c r="J68" i="36"/>
  <c r="I68" i="36"/>
  <c r="F68" i="36"/>
  <c r="J67" i="36"/>
  <c r="F67" i="36"/>
  <c r="I67" i="36" s="1"/>
  <c r="J66" i="36"/>
  <c r="F66" i="36"/>
  <c r="I66" i="36" s="1"/>
  <c r="J65" i="36"/>
  <c r="H65" i="36"/>
  <c r="G65" i="36"/>
  <c r="I65" i="36" s="1"/>
  <c r="F65" i="36"/>
  <c r="E65" i="36"/>
  <c r="D65" i="36"/>
  <c r="J64" i="36"/>
  <c r="I64" i="36"/>
  <c r="F64" i="36"/>
  <c r="J63" i="36"/>
  <c r="F63" i="36"/>
  <c r="I63" i="36" s="1"/>
  <c r="J62" i="36"/>
  <c r="F62" i="36"/>
  <c r="I62" i="36" s="1"/>
  <c r="J61" i="36"/>
  <c r="H61" i="36"/>
  <c r="G61" i="36"/>
  <c r="I61" i="36" s="1"/>
  <c r="F61" i="36"/>
  <c r="D61" i="36"/>
  <c r="J60" i="36"/>
  <c r="F60" i="36"/>
  <c r="I60" i="36" s="1"/>
  <c r="J59" i="36"/>
  <c r="F59" i="36"/>
  <c r="I59" i="36" s="1"/>
  <c r="J58" i="36"/>
  <c r="I58" i="36"/>
  <c r="F58" i="36"/>
  <c r="J57" i="36"/>
  <c r="H57" i="36"/>
  <c r="G57" i="36"/>
  <c r="D57" i="36"/>
  <c r="F57" i="36" s="1"/>
  <c r="I57" i="36" s="1"/>
  <c r="J56" i="36"/>
  <c r="I56" i="36"/>
  <c r="J55" i="36"/>
  <c r="I55" i="36"/>
  <c r="F55" i="36"/>
  <c r="H54" i="36"/>
  <c r="G54" i="36"/>
  <c r="J54" i="36" s="1"/>
  <c r="D54" i="36"/>
  <c r="F54" i="36" s="1"/>
  <c r="I54" i="36" s="1"/>
  <c r="J53" i="36"/>
  <c r="I53" i="36"/>
  <c r="J52" i="36"/>
  <c r="F52" i="36"/>
  <c r="I52" i="36" s="1"/>
  <c r="H51" i="36"/>
  <c r="G51" i="36"/>
  <c r="F51" i="36"/>
  <c r="D51" i="36"/>
  <c r="J50" i="36"/>
  <c r="I50" i="36"/>
  <c r="F50" i="36"/>
  <c r="J49" i="36"/>
  <c r="F49" i="36"/>
  <c r="I49" i="36" s="1"/>
  <c r="J48" i="36"/>
  <c r="F48" i="36"/>
  <c r="I48" i="36" s="1"/>
  <c r="J47" i="36"/>
  <c r="I47" i="36"/>
  <c r="F47" i="36"/>
  <c r="J46" i="36"/>
  <c r="I46" i="36"/>
  <c r="H46" i="36"/>
  <c r="G46" i="36"/>
  <c r="D46" i="36"/>
  <c r="F46" i="36" s="1"/>
  <c r="J42" i="36"/>
  <c r="F42" i="36"/>
  <c r="I42" i="36" s="1"/>
  <c r="J41" i="36"/>
  <c r="H41" i="36"/>
  <c r="G41" i="36"/>
  <c r="I41" i="36" s="1"/>
  <c r="F41" i="36"/>
  <c r="D41" i="36"/>
  <c r="J40" i="36"/>
  <c r="F40" i="36"/>
  <c r="I40" i="36" s="1"/>
  <c r="J39" i="36"/>
  <c r="F39" i="36"/>
  <c r="I39" i="36" s="1"/>
  <c r="J38" i="36"/>
  <c r="I38" i="36"/>
  <c r="F38" i="36"/>
  <c r="J37" i="36"/>
  <c r="I37" i="36"/>
  <c r="F37" i="36"/>
  <c r="J36" i="36"/>
  <c r="F36" i="36"/>
  <c r="I36" i="36" s="1"/>
  <c r="H35" i="36"/>
  <c r="G35" i="36"/>
  <c r="E35" i="36"/>
  <c r="D35" i="36"/>
  <c r="F35" i="36" s="1"/>
  <c r="J34" i="36"/>
  <c r="I34" i="36"/>
  <c r="F34" i="36"/>
  <c r="J33" i="36"/>
  <c r="I33" i="36"/>
  <c r="F33" i="36"/>
  <c r="J32" i="36"/>
  <c r="F32" i="36"/>
  <c r="I32" i="36" s="1"/>
  <c r="J31" i="36"/>
  <c r="F31" i="36"/>
  <c r="I31" i="36" s="1"/>
  <c r="J30" i="36"/>
  <c r="I30" i="36"/>
  <c r="F30" i="36"/>
  <c r="J29" i="36"/>
  <c r="I29" i="36"/>
  <c r="F29" i="36"/>
  <c r="J28" i="36"/>
  <c r="F28" i="36"/>
  <c r="I28" i="36" s="1"/>
  <c r="J27" i="36"/>
  <c r="F27" i="36"/>
  <c r="I27" i="36" s="1"/>
  <c r="J26" i="36"/>
  <c r="I26" i="36"/>
  <c r="F26" i="36"/>
  <c r="J25" i="36"/>
  <c r="H25" i="36"/>
  <c r="G25" i="36"/>
  <c r="E25" i="36"/>
  <c r="D25" i="36"/>
  <c r="H24" i="36"/>
  <c r="J23" i="36"/>
  <c r="F23" i="36"/>
  <c r="I23" i="36" s="1"/>
  <c r="J22" i="36"/>
  <c r="H22" i="36"/>
  <c r="G22" i="36"/>
  <c r="F22" i="36"/>
  <c r="E22" i="36"/>
  <c r="D22" i="36"/>
  <c r="J21" i="36"/>
  <c r="I21" i="36"/>
  <c r="F21" i="36"/>
  <c r="F20" i="36" s="1"/>
  <c r="I20" i="36" s="1"/>
  <c r="H20" i="36"/>
  <c r="H19" i="36" s="1"/>
  <c r="G20" i="36"/>
  <c r="J20" i="36" s="1"/>
  <c r="E20" i="36"/>
  <c r="E19" i="36" s="1"/>
  <c r="D20" i="36"/>
  <c r="D19" i="36" s="1"/>
  <c r="G19" i="36"/>
  <c r="J124" i="37"/>
  <c r="I124" i="37"/>
  <c r="F124" i="37"/>
  <c r="J123" i="37"/>
  <c r="F123" i="37"/>
  <c r="I123" i="37" s="1"/>
  <c r="J122" i="37"/>
  <c r="I122" i="37"/>
  <c r="F122" i="37"/>
  <c r="J121" i="37"/>
  <c r="F121" i="37"/>
  <c r="I121" i="37" s="1"/>
  <c r="H120" i="37"/>
  <c r="G120" i="37"/>
  <c r="J120" i="37" s="1"/>
  <c r="E120" i="37"/>
  <c r="F120" i="37" s="1"/>
  <c r="I120" i="37" s="1"/>
  <c r="D120" i="37"/>
  <c r="J119" i="37"/>
  <c r="F119" i="37"/>
  <c r="I119" i="37" s="1"/>
  <c r="J118" i="37"/>
  <c r="I118" i="37"/>
  <c r="F118" i="37"/>
  <c r="J117" i="37"/>
  <c r="F117" i="37"/>
  <c r="I117" i="37" s="1"/>
  <c r="J116" i="37"/>
  <c r="I116" i="37"/>
  <c r="F116" i="37"/>
  <c r="J115" i="37"/>
  <c r="F115" i="37"/>
  <c r="I115" i="37" s="1"/>
  <c r="J114" i="37"/>
  <c r="I114" i="37"/>
  <c r="F114" i="37"/>
  <c r="J113" i="37"/>
  <c r="F113" i="37"/>
  <c r="I113" i="37" s="1"/>
  <c r="H112" i="37"/>
  <c r="G112" i="37"/>
  <c r="J112" i="37" s="1"/>
  <c r="E112" i="37"/>
  <c r="F112" i="37" s="1"/>
  <c r="I112" i="37" s="1"/>
  <c r="D112" i="37"/>
  <c r="J111" i="37"/>
  <c r="F111" i="37"/>
  <c r="I111" i="37" s="1"/>
  <c r="J110" i="37"/>
  <c r="I110" i="37"/>
  <c r="F110" i="37"/>
  <c r="J109" i="37"/>
  <c r="F109" i="37"/>
  <c r="I109" i="37" s="1"/>
  <c r="H108" i="37"/>
  <c r="G108" i="37"/>
  <c r="J108" i="37" s="1"/>
  <c r="E108" i="37"/>
  <c r="D108" i="37"/>
  <c r="F108" i="37" s="1"/>
  <c r="I108" i="37" s="1"/>
  <c r="J107" i="37"/>
  <c r="F107" i="37"/>
  <c r="I107" i="37" s="1"/>
  <c r="J106" i="37"/>
  <c r="I106" i="37"/>
  <c r="F106" i="37"/>
  <c r="J105" i="37"/>
  <c r="F105" i="37"/>
  <c r="I105" i="37" s="1"/>
  <c r="F104" i="37"/>
  <c r="J103" i="37"/>
  <c r="E103" i="37"/>
  <c r="D103" i="37"/>
  <c r="D100" i="37" s="1"/>
  <c r="J102" i="37"/>
  <c r="I102" i="37"/>
  <c r="F102" i="37"/>
  <c r="J101" i="37"/>
  <c r="F101" i="37"/>
  <c r="I101" i="37" s="1"/>
  <c r="H100" i="37"/>
  <c r="G100" i="37"/>
  <c r="G99" i="37" s="1"/>
  <c r="E100" i="37"/>
  <c r="E99" i="37" s="1"/>
  <c r="H99" i="37"/>
  <c r="J98" i="37"/>
  <c r="I98" i="37"/>
  <c r="F98" i="37"/>
  <c r="J97" i="37"/>
  <c r="F97" i="37"/>
  <c r="I97" i="37" s="1"/>
  <c r="J96" i="37"/>
  <c r="I96" i="37"/>
  <c r="F96" i="37"/>
  <c r="H95" i="37"/>
  <c r="J95" i="37" s="1"/>
  <c r="G95" i="37"/>
  <c r="E95" i="37"/>
  <c r="D95" i="37"/>
  <c r="F95" i="37" s="1"/>
  <c r="J94" i="37"/>
  <c r="I94" i="37"/>
  <c r="J93" i="37"/>
  <c r="I93" i="37"/>
  <c r="F93" i="37"/>
  <c r="J92" i="37"/>
  <c r="F92" i="37"/>
  <c r="I92" i="37" s="1"/>
  <c r="J91" i="37"/>
  <c r="I91" i="37"/>
  <c r="F91" i="37"/>
  <c r="J90" i="37"/>
  <c r="F90" i="37"/>
  <c r="I90" i="37" s="1"/>
  <c r="J89" i="37"/>
  <c r="I89" i="37"/>
  <c r="F89" i="37"/>
  <c r="F88" i="37"/>
  <c r="F87" i="37"/>
  <c r="J86" i="37"/>
  <c r="F86" i="37"/>
  <c r="I86" i="37" s="1"/>
  <c r="H85" i="37"/>
  <c r="G85" i="37"/>
  <c r="J85" i="37" s="1"/>
  <c r="E85" i="37"/>
  <c r="E82" i="37" s="1"/>
  <c r="D85" i="37"/>
  <c r="J84" i="37"/>
  <c r="F84" i="37"/>
  <c r="I84" i="37" s="1"/>
  <c r="K83" i="37"/>
  <c r="J83" i="37"/>
  <c r="F83" i="37"/>
  <c r="H82" i="37"/>
  <c r="G82" i="37"/>
  <c r="J82" i="37" s="1"/>
  <c r="D82" i="37"/>
  <c r="J81" i="37"/>
  <c r="F81" i="37"/>
  <c r="I81" i="37" s="1"/>
  <c r="J80" i="37"/>
  <c r="I80" i="37"/>
  <c r="F80" i="37"/>
  <c r="J79" i="37"/>
  <c r="F79" i="37"/>
  <c r="I79" i="37" s="1"/>
  <c r="J78" i="37"/>
  <c r="I78" i="37"/>
  <c r="F78" i="37"/>
  <c r="J77" i="37"/>
  <c r="F77" i="37"/>
  <c r="I77" i="37" s="1"/>
  <c r="J76" i="37"/>
  <c r="I76" i="37"/>
  <c r="F76" i="37"/>
  <c r="J75" i="37"/>
  <c r="F75" i="37"/>
  <c r="I75" i="37" s="1"/>
  <c r="J74" i="37"/>
  <c r="I74" i="37"/>
  <c r="F74" i="37"/>
  <c r="J73" i="37"/>
  <c r="F73" i="37"/>
  <c r="I73" i="37" s="1"/>
  <c r="J72" i="37"/>
  <c r="I72" i="37"/>
  <c r="F72" i="37"/>
  <c r="J71" i="37"/>
  <c r="F71" i="37"/>
  <c r="I71" i="37" s="1"/>
  <c r="J70" i="37"/>
  <c r="I70" i="37"/>
  <c r="F70" i="37"/>
  <c r="J69" i="37"/>
  <c r="F69" i="37"/>
  <c r="I69" i="37" s="1"/>
  <c r="J68" i="37"/>
  <c r="I68" i="37"/>
  <c r="F68" i="37"/>
  <c r="J67" i="37"/>
  <c r="F67" i="37"/>
  <c r="I67" i="37" s="1"/>
  <c r="J66" i="37"/>
  <c r="I66" i="37"/>
  <c r="F66" i="37"/>
  <c r="J65" i="37"/>
  <c r="H65" i="37"/>
  <c r="G65" i="37"/>
  <c r="I65" i="37" s="1"/>
  <c r="F65" i="37"/>
  <c r="E65" i="37"/>
  <c r="D65" i="37"/>
  <c r="J64" i="37"/>
  <c r="I64" i="37"/>
  <c r="F64" i="37"/>
  <c r="J63" i="37"/>
  <c r="F63" i="37"/>
  <c r="I63" i="37" s="1"/>
  <c r="J62" i="37"/>
  <c r="I62" i="37"/>
  <c r="F62" i="37"/>
  <c r="J61" i="37"/>
  <c r="H61" i="37"/>
  <c r="G61" i="37"/>
  <c r="I61" i="37" s="1"/>
  <c r="F61" i="37"/>
  <c r="D61" i="37"/>
  <c r="J60" i="37"/>
  <c r="F60" i="37"/>
  <c r="I60" i="37" s="1"/>
  <c r="J59" i="37"/>
  <c r="I59" i="37"/>
  <c r="F59" i="37"/>
  <c r="J58" i="37"/>
  <c r="F58" i="37"/>
  <c r="I58" i="37" s="1"/>
  <c r="H57" i="37"/>
  <c r="G57" i="37"/>
  <c r="J57" i="37" s="1"/>
  <c r="D57" i="37"/>
  <c r="F57" i="37" s="1"/>
  <c r="I57" i="37" s="1"/>
  <c r="J56" i="37"/>
  <c r="I56" i="37"/>
  <c r="J55" i="37"/>
  <c r="I55" i="37"/>
  <c r="F55" i="37"/>
  <c r="H54" i="37"/>
  <c r="J54" i="37" s="1"/>
  <c r="G54" i="37"/>
  <c r="F54" i="37"/>
  <c r="I54" i="37" s="1"/>
  <c r="D54" i="37"/>
  <c r="J53" i="37"/>
  <c r="I53" i="37"/>
  <c r="J52" i="37"/>
  <c r="F52" i="37"/>
  <c r="I52" i="37" s="1"/>
  <c r="H51" i="37"/>
  <c r="G51" i="37"/>
  <c r="J51" i="37" s="1"/>
  <c r="D51" i="37"/>
  <c r="F51" i="37" s="1"/>
  <c r="J50" i="37"/>
  <c r="I50" i="37"/>
  <c r="F50" i="37"/>
  <c r="J49" i="37"/>
  <c r="F49" i="37"/>
  <c r="I49" i="37" s="1"/>
  <c r="J48" i="37"/>
  <c r="I48" i="37"/>
  <c r="F48" i="37"/>
  <c r="J47" i="37"/>
  <c r="F47" i="37"/>
  <c r="I47" i="37" s="1"/>
  <c r="H46" i="37"/>
  <c r="G46" i="37"/>
  <c r="J46" i="37" s="1"/>
  <c r="D46" i="37"/>
  <c r="F46" i="37" s="1"/>
  <c r="I46" i="37" s="1"/>
  <c r="J42" i="37"/>
  <c r="I42" i="37"/>
  <c r="F42" i="37"/>
  <c r="J41" i="37"/>
  <c r="H41" i="37"/>
  <c r="H35" i="37" s="1"/>
  <c r="H24" i="37" s="1"/>
  <c r="G41" i="37"/>
  <c r="I41" i="37" s="1"/>
  <c r="F41" i="37"/>
  <c r="D41" i="37"/>
  <c r="J40" i="37"/>
  <c r="F40" i="37"/>
  <c r="I40" i="37" s="1"/>
  <c r="J39" i="37"/>
  <c r="I39" i="37"/>
  <c r="F39" i="37"/>
  <c r="J38" i="37"/>
  <c r="F38" i="37"/>
  <c r="I38" i="37" s="1"/>
  <c r="J37" i="37"/>
  <c r="I37" i="37"/>
  <c r="F37" i="37"/>
  <c r="J36" i="37"/>
  <c r="F36" i="37"/>
  <c r="I36" i="37" s="1"/>
  <c r="G35" i="37"/>
  <c r="J35" i="37" s="1"/>
  <c r="E35" i="37"/>
  <c r="D35" i="37"/>
  <c r="F35" i="37" s="1"/>
  <c r="J34" i="37"/>
  <c r="F34" i="37"/>
  <c r="I34" i="37" s="1"/>
  <c r="J33" i="37"/>
  <c r="I33" i="37"/>
  <c r="F33" i="37"/>
  <c r="J32" i="37"/>
  <c r="F32" i="37"/>
  <c r="I32" i="37" s="1"/>
  <c r="J31" i="37"/>
  <c r="I31" i="37"/>
  <c r="F31" i="37"/>
  <c r="J30" i="37"/>
  <c r="F30" i="37"/>
  <c r="I30" i="37" s="1"/>
  <c r="J29" i="37"/>
  <c r="I29" i="37"/>
  <c r="F29" i="37"/>
  <c r="J28" i="37"/>
  <c r="F28" i="37"/>
  <c r="I28" i="37" s="1"/>
  <c r="J27" i="37"/>
  <c r="I27" i="37"/>
  <c r="F27" i="37"/>
  <c r="J26" i="37"/>
  <c r="F26" i="37"/>
  <c r="I26" i="37" s="1"/>
  <c r="H25" i="37"/>
  <c r="G25" i="37"/>
  <c r="G24" i="37" s="1"/>
  <c r="E25" i="37"/>
  <c r="F25" i="37" s="1"/>
  <c r="I25" i="37" s="1"/>
  <c r="D25" i="37"/>
  <c r="D24" i="37"/>
  <c r="J23" i="37"/>
  <c r="I23" i="37"/>
  <c r="F23" i="37"/>
  <c r="J22" i="37"/>
  <c r="H22" i="37"/>
  <c r="G22" i="37"/>
  <c r="I22" i="37" s="1"/>
  <c r="F22" i="37"/>
  <c r="E22" i="37"/>
  <c r="D22" i="37"/>
  <c r="J21" i="37"/>
  <c r="I21" i="37"/>
  <c r="F21" i="37"/>
  <c r="H20" i="37"/>
  <c r="J20" i="37" s="1"/>
  <c r="G20" i="37"/>
  <c r="F20" i="37"/>
  <c r="I20" i="37" s="1"/>
  <c r="E20" i="37"/>
  <c r="D20" i="37"/>
  <c r="D19" i="37" s="1"/>
  <c r="G19" i="37"/>
  <c r="E19" i="37"/>
  <c r="F19" i="27" l="1"/>
  <c r="I19" i="27" s="1"/>
  <c r="J19" i="27"/>
  <c r="D18" i="27"/>
  <c r="F20" i="27"/>
  <c r="I20" i="27" s="1"/>
  <c r="J20" i="27"/>
  <c r="D99" i="27"/>
  <c r="F99" i="27" s="1"/>
  <c r="I22" i="27"/>
  <c r="I42" i="27"/>
  <c r="I52" i="27"/>
  <c r="I83" i="27"/>
  <c r="I86" i="27"/>
  <c r="I95" i="27"/>
  <c r="I103" i="27"/>
  <c r="G36" i="27"/>
  <c r="G100" i="27"/>
  <c r="F19" i="28"/>
  <c r="I19" i="28" s="1"/>
  <c r="J19" i="28"/>
  <c r="F99" i="28"/>
  <c r="I99" i="28" s="1"/>
  <c r="H18" i="28"/>
  <c r="H17" i="28" s="1"/>
  <c r="H125" i="28" s="1"/>
  <c r="F100" i="28"/>
  <c r="I100" i="28" s="1"/>
  <c r="E99" i="28"/>
  <c r="E18" i="28" s="1"/>
  <c r="E17" i="28" s="1"/>
  <c r="E125" i="28" s="1"/>
  <c r="D18" i="28"/>
  <c r="F20" i="28"/>
  <c r="I20" i="28" s="1"/>
  <c r="J20" i="28"/>
  <c r="I22" i="28"/>
  <c r="I41" i="28"/>
  <c r="I61" i="28"/>
  <c r="I65" i="28"/>
  <c r="G35" i="28"/>
  <c r="I85" i="29"/>
  <c r="F82" i="29"/>
  <c r="I82" i="29" s="1"/>
  <c r="F98" i="29"/>
  <c r="I98" i="29" s="1"/>
  <c r="E97" i="29"/>
  <c r="F19" i="29"/>
  <c r="H18" i="29"/>
  <c r="H17" i="29" s="1"/>
  <c r="H123" i="29" s="1"/>
  <c r="F97" i="29"/>
  <c r="G19" i="29"/>
  <c r="D24" i="29"/>
  <c r="F24" i="29" s="1"/>
  <c r="I25" i="29"/>
  <c r="J41" i="29"/>
  <c r="I46" i="29"/>
  <c r="I57" i="29"/>
  <c r="J85" i="29"/>
  <c r="G97" i="29"/>
  <c r="G24" i="29"/>
  <c r="F101" i="29"/>
  <c r="I101" i="29" s="1"/>
  <c r="F19" i="30"/>
  <c r="I19" i="30" s="1"/>
  <c r="J19" i="30"/>
  <c r="F97" i="30"/>
  <c r="I97" i="30" s="1"/>
  <c r="H18" i="30"/>
  <c r="H17" i="30" s="1"/>
  <c r="H123" i="30" s="1"/>
  <c r="F98" i="30"/>
  <c r="I98" i="30" s="1"/>
  <c r="E97" i="30"/>
  <c r="D18" i="30"/>
  <c r="F20" i="30"/>
  <c r="I20" i="30" s="1"/>
  <c r="J20" i="30"/>
  <c r="I22" i="30"/>
  <c r="I41" i="30"/>
  <c r="I61" i="30"/>
  <c r="I65" i="30"/>
  <c r="G35" i="30"/>
  <c r="G18" i="31"/>
  <c r="I22" i="31"/>
  <c r="F19" i="31"/>
  <c r="I19" i="31" s="1"/>
  <c r="D18" i="31"/>
  <c r="F24" i="31"/>
  <c r="F98" i="31"/>
  <c r="I98" i="31" s="1"/>
  <c r="E97" i="31"/>
  <c r="F97" i="31" s="1"/>
  <c r="I97" i="31" s="1"/>
  <c r="J19" i="31"/>
  <c r="G24" i="31"/>
  <c r="F54" i="31"/>
  <c r="I54" i="31" s="1"/>
  <c r="I25" i="31"/>
  <c r="J41" i="31"/>
  <c r="I61" i="31"/>
  <c r="I65" i="31"/>
  <c r="E24" i="31"/>
  <c r="E18" i="31" s="1"/>
  <c r="E17" i="31" s="1"/>
  <c r="E123" i="31" s="1"/>
  <c r="J97" i="32"/>
  <c r="F19" i="32"/>
  <c r="I19" i="32" s="1"/>
  <c r="J19" i="32"/>
  <c r="F97" i="32"/>
  <c r="I97" i="32" s="1"/>
  <c r="F98" i="32"/>
  <c r="I98" i="32" s="1"/>
  <c r="E97" i="32"/>
  <c r="D18" i="32"/>
  <c r="F20" i="32"/>
  <c r="I20" i="32" s="1"/>
  <c r="J20" i="32"/>
  <c r="I22" i="32"/>
  <c r="I41" i="32"/>
  <c r="I61" i="32"/>
  <c r="I65" i="32"/>
  <c r="G35" i="32"/>
  <c r="F19" i="35"/>
  <c r="I19" i="35" s="1"/>
  <c r="D18" i="35"/>
  <c r="J99" i="35"/>
  <c r="J82" i="35"/>
  <c r="J24" i="35"/>
  <c r="I24" i="35"/>
  <c r="F99" i="35"/>
  <c r="I99" i="35" s="1"/>
  <c r="F100" i="35"/>
  <c r="I100" i="35" s="1"/>
  <c r="E99" i="35"/>
  <c r="G18" i="35"/>
  <c r="H19" i="35"/>
  <c r="H18" i="35" s="1"/>
  <c r="H17" i="35" s="1"/>
  <c r="H125" i="35" s="1"/>
  <c r="J25" i="35"/>
  <c r="I83" i="35"/>
  <c r="I82" i="35" s="1"/>
  <c r="I35" i="35"/>
  <c r="I51" i="35"/>
  <c r="I22" i="36"/>
  <c r="F25" i="36"/>
  <c r="I25" i="36" s="1"/>
  <c r="E24" i="36"/>
  <c r="E18" i="36" s="1"/>
  <c r="E17" i="36" s="1"/>
  <c r="E125" i="36" s="1"/>
  <c r="J51" i="36"/>
  <c r="I51" i="36"/>
  <c r="D99" i="36"/>
  <c r="F99" i="36" s="1"/>
  <c r="F100" i="36"/>
  <c r="I100" i="36" s="1"/>
  <c r="J19" i="36"/>
  <c r="G18" i="36"/>
  <c r="H18" i="36"/>
  <c r="H17" i="36" s="1"/>
  <c r="H125" i="36" s="1"/>
  <c r="D24" i="36"/>
  <c r="F19" i="36"/>
  <c r="I19" i="36" s="1"/>
  <c r="D18" i="36"/>
  <c r="J35" i="36"/>
  <c r="G24" i="36"/>
  <c r="I35" i="36"/>
  <c r="I83" i="36"/>
  <c r="F103" i="36"/>
  <c r="I103" i="36" s="1"/>
  <c r="I82" i="36"/>
  <c r="G99" i="36"/>
  <c r="F19" i="37"/>
  <c r="D18" i="37"/>
  <c r="D17" i="37" s="1"/>
  <c r="D125" i="37" s="1"/>
  <c r="J24" i="37"/>
  <c r="F82" i="37"/>
  <c r="I82" i="37" s="1"/>
  <c r="F24" i="37"/>
  <c r="I24" i="37" s="1"/>
  <c r="D99" i="37"/>
  <c r="F99" i="37" s="1"/>
  <c r="F100" i="37"/>
  <c r="I100" i="37" s="1"/>
  <c r="E18" i="37"/>
  <c r="E17" i="37" s="1"/>
  <c r="E125" i="37" s="1"/>
  <c r="I95" i="37"/>
  <c r="J99" i="37"/>
  <c r="I99" i="37"/>
  <c r="J19" i="37"/>
  <c r="J18" i="37" s="1"/>
  <c r="J17" i="37" s="1"/>
  <c r="J125" i="37" s="1"/>
  <c r="G18" i="37"/>
  <c r="G17" i="37" s="1"/>
  <c r="G125" i="37" s="1"/>
  <c r="H19" i="37"/>
  <c r="H18" i="37" s="1"/>
  <c r="H17" i="37" s="1"/>
  <c r="H125" i="37" s="1"/>
  <c r="E24" i="37"/>
  <c r="J25" i="37"/>
  <c r="I83" i="37"/>
  <c r="F85" i="37"/>
  <c r="I85" i="37" s="1"/>
  <c r="J100" i="37"/>
  <c r="I19" i="37"/>
  <c r="I35" i="37"/>
  <c r="F103" i="37"/>
  <c r="I103" i="37" s="1"/>
  <c r="I51" i="37"/>
  <c r="J100" i="27" l="1"/>
  <c r="I100" i="27"/>
  <c r="G99" i="27"/>
  <c r="F18" i="27"/>
  <c r="D17" i="27"/>
  <c r="J36" i="27"/>
  <c r="G24" i="27"/>
  <c r="I36" i="27"/>
  <c r="F18" i="28"/>
  <c r="D17" i="28"/>
  <c r="J35" i="28"/>
  <c r="G24" i="28"/>
  <c r="I35" i="28"/>
  <c r="I24" i="29"/>
  <c r="J24" i="29"/>
  <c r="G18" i="29"/>
  <c r="J19" i="29"/>
  <c r="I19" i="29"/>
  <c r="J97" i="29"/>
  <c r="I97" i="29"/>
  <c r="D18" i="29"/>
  <c r="F18" i="30"/>
  <c r="D17" i="30"/>
  <c r="J35" i="30"/>
  <c r="G24" i="30"/>
  <c r="I35" i="30"/>
  <c r="J18" i="31"/>
  <c r="I18" i="31"/>
  <c r="G17" i="31"/>
  <c r="F18" i="31"/>
  <c r="D17" i="31"/>
  <c r="I24" i="31"/>
  <c r="J24" i="31"/>
  <c r="F18" i="32"/>
  <c r="D17" i="32"/>
  <c r="J35" i="32"/>
  <c r="G24" i="32"/>
  <c r="I35" i="32"/>
  <c r="J19" i="35"/>
  <c r="G17" i="35"/>
  <c r="J18" i="35"/>
  <c r="D17" i="35"/>
  <c r="F18" i="35"/>
  <c r="I18" i="35" s="1"/>
  <c r="J24" i="36"/>
  <c r="D17" i="36"/>
  <c r="F18" i="36"/>
  <c r="J99" i="36"/>
  <c r="I99" i="36"/>
  <c r="I18" i="36"/>
  <c r="G17" i="36"/>
  <c r="J18" i="36"/>
  <c r="F24" i="36"/>
  <c r="I24" i="36" s="1"/>
  <c r="I18" i="37"/>
  <c r="I17" i="37" s="1"/>
  <c r="I125" i="37" s="1"/>
  <c r="F18" i="37"/>
  <c r="F17" i="37" s="1"/>
  <c r="F125" i="37" s="1"/>
  <c r="J125" i="26"/>
  <c r="F125" i="26"/>
  <c r="I125" i="26" s="1"/>
  <c r="J124" i="26"/>
  <c r="I124" i="26"/>
  <c r="F124" i="26"/>
  <c r="J123" i="26"/>
  <c r="F123" i="26"/>
  <c r="I123" i="26" s="1"/>
  <c r="J122" i="26"/>
  <c r="I122" i="26"/>
  <c r="F122" i="26"/>
  <c r="J121" i="26"/>
  <c r="H121" i="26"/>
  <c r="G121" i="26"/>
  <c r="F121" i="26"/>
  <c r="I121" i="26" s="1"/>
  <c r="E121" i="26"/>
  <c r="D121" i="26"/>
  <c r="J120" i="26"/>
  <c r="I120" i="26"/>
  <c r="F120" i="26"/>
  <c r="J119" i="26"/>
  <c r="F119" i="26"/>
  <c r="I119" i="26" s="1"/>
  <c r="J118" i="26"/>
  <c r="I118" i="26"/>
  <c r="F118" i="26"/>
  <c r="J117" i="26"/>
  <c r="F117" i="26"/>
  <c r="I117" i="26" s="1"/>
  <c r="J116" i="26"/>
  <c r="I116" i="26"/>
  <c r="F116" i="26"/>
  <c r="J115" i="26"/>
  <c r="F115" i="26"/>
  <c r="I115" i="26" s="1"/>
  <c r="J114" i="26"/>
  <c r="I114" i="26"/>
  <c r="F114" i="26"/>
  <c r="J113" i="26"/>
  <c r="H113" i="26"/>
  <c r="G113" i="26"/>
  <c r="F113" i="26"/>
  <c r="I113" i="26" s="1"/>
  <c r="E113" i="26"/>
  <c r="D113" i="26"/>
  <c r="J112" i="26"/>
  <c r="I112" i="26"/>
  <c r="F112" i="26"/>
  <c r="J111" i="26"/>
  <c r="F111" i="26"/>
  <c r="I111" i="26" s="1"/>
  <c r="J110" i="26"/>
  <c r="I110" i="26"/>
  <c r="F110" i="26"/>
  <c r="J109" i="26"/>
  <c r="H109" i="26"/>
  <c r="G109" i="26"/>
  <c r="F109" i="26"/>
  <c r="I109" i="26" s="1"/>
  <c r="E109" i="26"/>
  <c r="D109" i="26"/>
  <c r="J108" i="26"/>
  <c r="I108" i="26"/>
  <c r="F108" i="26"/>
  <c r="J107" i="26"/>
  <c r="F107" i="26"/>
  <c r="I107" i="26" s="1"/>
  <c r="J106" i="26"/>
  <c r="I106" i="26"/>
  <c r="F106" i="26"/>
  <c r="F105" i="26"/>
  <c r="F103" i="26" s="1"/>
  <c r="H103" i="26"/>
  <c r="G103" i="26"/>
  <c r="J103" i="26" s="1"/>
  <c r="E103" i="26"/>
  <c r="E100" i="26" s="1"/>
  <c r="E99" i="26" s="1"/>
  <c r="D103" i="26"/>
  <c r="J102" i="26"/>
  <c r="F102" i="26"/>
  <c r="I102" i="26" s="1"/>
  <c r="J101" i="26"/>
  <c r="I101" i="26"/>
  <c r="F101" i="26"/>
  <c r="H100" i="26"/>
  <c r="H99" i="26" s="1"/>
  <c r="D100" i="26"/>
  <c r="F100" i="26" s="1"/>
  <c r="J98" i="26"/>
  <c r="F98" i="26"/>
  <c r="I98" i="26" s="1"/>
  <c r="J97" i="26"/>
  <c r="I97" i="26"/>
  <c r="F97" i="26"/>
  <c r="J96" i="26"/>
  <c r="F96" i="26"/>
  <c r="I96" i="26" s="1"/>
  <c r="H95" i="26"/>
  <c r="G95" i="26"/>
  <c r="J95" i="26" s="1"/>
  <c r="F95" i="26"/>
  <c r="E95" i="26"/>
  <c r="D95" i="26"/>
  <c r="J94" i="26"/>
  <c r="I94" i="26"/>
  <c r="J93" i="26"/>
  <c r="F93" i="26"/>
  <c r="I93" i="26" s="1"/>
  <c r="J92" i="26"/>
  <c r="I92" i="26"/>
  <c r="F92" i="26"/>
  <c r="J91" i="26"/>
  <c r="I91" i="26"/>
  <c r="F91" i="26"/>
  <c r="J90" i="26"/>
  <c r="I90" i="26"/>
  <c r="F90" i="26"/>
  <c r="J89" i="26"/>
  <c r="F89" i="26"/>
  <c r="I89" i="26" s="1"/>
  <c r="F88" i="26"/>
  <c r="J87" i="26"/>
  <c r="F87" i="26"/>
  <c r="I87" i="26" s="1"/>
  <c r="G86" i="26"/>
  <c r="J86" i="26" s="1"/>
  <c r="E86" i="26"/>
  <c r="E83" i="26" s="1"/>
  <c r="D86" i="26"/>
  <c r="D83" i="26" s="1"/>
  <c r="J85" i="26"/>
  <c r="I85" i="26"/>
  <c r="F85" i="26"/>
  <c r="J84" i="26"/>
  <c r="F84" i="26"/>
  <c r="I84" i="26" s="1"/>
  <c r="H83" i="26"/>
  <c r="G83" i="26"/>
  <c r="J83" i="26" s="1"/>
  <c r="J82" i="26"/>
  <c r="I82" i="26"/>
  <c r="F82" i="26"/>
  <c r="J81" i="26"/>
  <c r="I81" i="26"/>
  <c r="F81" i="26"/>
  <c r="J80" i="26"/>
  <c r="F80" i="26"/>
  <c r="I80" i="26" s="1"/>
  <c r="J79" i="26"/>
  <c r="I79" i="26"/>
  <c r="F79" i="26"/>
  <c r="J78" i="26"/>
  <c r="I78" i="26"/>
  <c r="F78" i="26"/>
  <c r="J77" i="26"/>
  <c r="I77" i="26"/>
  <c r="F77" i="26"/>
  <c r="J76" i="26"/>
  <c r="F76" i="26"/>
  <c r="I76" i="26" s="1"/>
  <c r="J75" i="26"/>
  <c r="I75" i="26"/>
  <c r="F75" i="26"/>
  <c r="J74" i="26"/>
  <c r="I74" i="26"/>
  <c r="F74" i="26"/>
  <c r="J73" i="26"/>
  <c r="I73" i="26"/>
  <c r="F73" i="26"/>
  <c r="J72" i="26"/>
  <c r="F72" i="26"/>
  <c r="I72" i="26" s="1"/>
  <c r="J71" i="26"/>
  <c r="I71" i="26"/>
  <c r="F71" i="26"/>
  <c r="J70" i="26"/>
  <c r="I70" i="26"/>
  <c r="F70" i="26"/>
  <c r="J69" i="26"/>
  <c r="I69" i="26"/>
  <c r="F69" i="26"/>
  <c r="J68" i="26"/>
  <c r="F68" i="26"/>
  <c r="I68" i="26" s="1"/>
  <c r="J67" i="26"/>
  <c r="I67" i="26"/>
  <c r="F67" i="26"/>
  <c r="J66" i="26"/>
  <c r="H66" i="26"/>
  <c r="G66" i="26"/>
  <c r="F66" i="26"/>
  <c r="I66" i="26" s="1"/>
  <c r="E66" i="26"/>
  <c r="D66" i="26"/>
  <c r="J65" i="26"/>
  <c r="I65" i="26"/>
  <c r="F65" i="26"/>
  <c r="J64" i="26"/>
  <c r="F64" i="26"/>
  <c r="I64" i="26" s="1"/>
  <c r="J63" i="26"/>
  <c r="I63" i="26"/>
  <c r="F63" i="26"/>
  <c r="J62" i="26"/>
  <c r="H62" i="26"/>
  <c r="G62" i="26"/>
  <c r="F62" i="26"/>
  <c r="I62" i="26" s="1"/>
  <c r="D62" i="26"/>
  <c r="J61" i="26"/>
  <c r="F61" i="26"/>
  <c r="I61" i="26" s="1"/>
  <c r="J60" i="26"/>
  <c r="I60" i="26"/>
  <c r="F60" i="26"/>
  <c r="J59" i="26"/>
  <c r="I59" i="26"/>
  <c r="F59" i="26"/>
  <c r="H58" i="26"/>
  <c r="G58" i="26"/>
  <c r="J58" i="26" s="1"/>
  <c r="D58" i="26"/>
  <c r="F58" i="26" s="1"/>
  <c r="I58" i="26" s="1"/>
  <c r="J57" i="26"/>
  <c r="I57" i="26"/>
  <c r="J56" i="26"/>
  <c r="I56" i="26"/>
  <c r="F56" i="26"/>
  <c r="H55" i="26"/>
  <c r="G55" i="26"/>
  <c r="J55" i="26" s="1"/>
  <c r="F55" i="26"/>
  <c r="D55" i="26"/>
  <c r="J54" i="26"/>
  <c r="I54" i="26"/>
  <c r="J53" i="26"/>
  <c r="F53" i="26"/>
  <c r="I53" i="26" s="1"/>
  <c r="H52" i="26"/>
  <c r="G52" i="26"/>
  <c r="J52" i="26" s="1"/>
  <c r="F52" i="26"/>
  <c r="D52" i="26"/>
  <c r="J51" i="26"/>
  <c r="I51" i="26"/>
  <c r="F51" i="26"/>
  <c r="J50" i="26"/>
  <c r="F50" i="26"/>
  <c r="I50" i="26" s="1"/>
  <c r="J49" i="26"/>
  <c r="I49" i="26"/>
  <c r="F49" i="26"/>
  <c r="J48" i="26"/>
  <c r="I48" i="26"/>
  <c r="F48" i="26"/>
  <c r="H47" i="26"/>
  <c r="G47" i="26"/>
  <c r="J47" i="26" s="1"/>
  <c r="E47" i="26"/>
  <c r="D47" i="26"/>
  <c r="F47" i="26" s="1"/>
  <c r="I47" i="26" s="1"/>
  <c r="J43" i="26"/>
  <c r="F43" i="26"/>
  <c r="I43" i="26" s="1"/>
  <c r="H42" i="26"/>
  <c r="G42" i="26"/>
  <c r="J42" i="26" s="1"/>
  <c r="F42" i="26"/>
  <c r="D42" i="26"/>
  <c r="J41" i="26"/>
  <c r="I41" i="26"/>
  <c r="F41" i="26"/>
  <c r="J40" i="26"/>
  <c r="F40" i="26"/>
  <c r="I40" i="26" s="1"/>
  <c r="J39" i="26"/>
  <c r="I39" i="26"/>
  <c r="F39" i="26"/>
  <c r="J38" i="26"/>
  <c r="I38" i="26"/>
  <c r="F38" i="26"/>
  <c r="J37" i="26"/>
  <c r="I37" i="26"/>
  <c r="F37" i="26"/>
  <c r="H36" i="26"/>
  <c r="H24" i="26" s="1"/>
  <c r="E36" i="26"/>
  <c r="D36" i="26"/>
  <c r="D24" i="26" s="1"/>
  <c r="F24" i="26" s="1"/>
  <c r="J34" i="26"/>
  <c r="I34" i="26"/>
  <c r="F34" i="26"/>
  <c r="J33" i="26"/>
  <c r="I33" i="26"/>
  <c r="F33" i="26"/>
  <c r="J32" i="26"/>
  <c r="I32" i="26"/>
  <c r="F32" i="26"/>
  <c r="J31" i="26"/>
  <c r="F31" i="26"/>
  <c r="I31" i="26" s="1"/>
  <c r="J30" i="26"/>
  <c r="I30" i="26"/>
  <c r="F30" i="26"/>
  <c r="J29" i="26"/>
  <c r="I29" i="26"/>
  <c r="F29" i="26"/>
  <c r="J28" i="26"/>
  <c r="I28" i="26"/>
  <c r="F28" i="26"/>
  <c r="J27" i="26"/>
  <c r="F27" i="26"/>
  <c r="I27" i="26" s="1"/>
  <c r="J26" i="26"/>
  <c r="I26" i="26"/>
  <c r="F26" i="26"/>
  <c r="J25" i="26"/>
  <c r="H25" i="26"/>
  <c r="G25" i="26"/>
  <c r="F25" i="26"/>
  <c r="I25" i="26" s="1"/>
  <c r="E25" i="26"/>
  <c r="D25" i="26"/>
  <c r="E24" i="26"/>
  <c r="J23" i="26"/>
  <c r="F23" i="26"/>
  <c r="I23" i="26" s="1"/>
  <c r="H22" i="26"/>
  <c r="G22" i="26"/>
  <c r="J22" i="26" s="1"/>
  <c r="F22" i="26"/>
  <c r="E22" i="26"/>
  <c r="D22" i="26"/>
  <c r="J21" i="26"/>
  <c r="I21" i="26"/>
  <c r="F21" i="26"/>
  <c r="F20" i="26" s="1"/>
  <c r="I20" i="26" s="1"/>
  <c r="H20" i="26"/>
  <c r="G20" i="26"/>
  <c r="J20" i="26" s="1"/>
  <c r="E20" i="26"/>
  <c r="E19" i="26" s="1"/>
  <c r="E18" i="26" s="1"/>
  <c r="E17" i="26" s="1"/>
  <c r="E126" i="26" s="1"/>
  <c r="D20" i="26"/>
  <c r="H19" i="26"/>
  <c r="H18" i="26" s="1"/>
  <c r="H17" i="26" s="1"/>
  <c r="H126" i="26" s="1"/>
  <c r="D19" i="26"/>
  <c r="J122" i="25"/>
  <c r="F122" i="25"/>
  <c r="I122" i="25" s="1"/>
  <c r="J121" i="25"/>
  <c r="I121" i="25"/>
  <c r="F121" i="25"/>
  <c r="J120" i="25"/>
  <c r="F120" i="25"/>
  <c r="I120" i="25" s="1"/>
  <c r="J119" i="25"/>
  <c r="I119" i="25"/>
  <c r="F119" i="25"/>
  <c r="J118" i="25"/>
  <c r="H118" i="25"/>
  <c r="G118" i="25"/>
  <c r="F118" i="25"/>
  <c r="I118" i="25" s="1"/>
  <c r="E118" i="25"/>
  <c r="D118" i="25"/>
  <c r="J117" i="25"/>
  <c r="I117" i="25"/>
  <c r="F117" i="25"/>
  <c r="J116" i="25"/>
  <c r="F116" i="25"/>
  <c r="I116" i="25" s="1"/>
  <c r="J115" i="25"/>
  <c r="I115" i="25"/>
  <c r="F115" i="25"/>
  <c r="J114" i="25"/>
  <c r="F114" i="25"/>
  <c r="I114" i="25" s="1"/>
  <c r="J113" i="25"/>
  <c r="I113" i="25"/>
  <c r="F113" i="25"/>
  <c r="J112" i="25"/>
  <c r="F112" i="25"/>
  <c r="I112" i="25" s="1"/>
  <c r="J111" i="25"/>
  <c r="I111" i="25"/>
  <c r="F111" i="25"/>
  <c r="J110" i="25"/>
  <c r="H110" i="25"/>
  <c r="G110" i="25"/>
  <c r="F110" i="25"/>
  <c r="I110" i="25" s="1"/>
  <c r="E110" i="25"/>
  <c r="D110" i="25"/>
  <c r="J109" i="25"/>
  <c r="I109" i="25"/>
  <c r="F109" i="25"/>
  <c r="J108" i="25"/>
  <c r="F108" i="25"/>
  <c r="I108" i="25" s="1"/>
  <c r="J107" i="25"/>
  <c r="I107" i="25"/>
  <c r="F107" i="25"/>
  <c r="J106" i="25"/>
  <c r="H106" i="25"/>
  <c r="G106" i="25"/>
  <c r="F106" i="25"/>
  <c r="I106" i="25" s="1"/>
  <c r="E106" i="25"/>
  <c r="D106" i="25"/>
  <c r="J105" i="25"/>
  <c r="I105" i="25"/>
  <c r="F105" i="25"/>
  <c r="J104" i="25"/>
  <c r="F104" i="25"/>
  <c r="I104" i="25" s="1"/>
  <c r="J103" i="25"/>
  <c r="I103" i="25"/>
  <c r="F103" i="25"/>
  <c r="F102" i="25"/>
  <c r="J101" i="25"/>
  <c r="E101" i="25"/>
  <c r="E98" i="25" s="1"/>
  <c r="D101" i="25"/>
  <c r="F101" i="25" s="1"/>
  <c r="I101" i="25" s="1"/>
  <c r="J100" i="25"/>
  <c r="F100" i="25"/>
  <c r="I100" i="25" s="1"/>
  <c r="J99" i="25"/>
  <c r="I99" i="25"/>
  <c r="F99" i="25"/>
  <c r="J98" i="25"/>
  <c r="H98" i="25"/>
  <c r="H97" i="25" s="1"/>
  <c r="G98" i="25"/>
  <c r="D98" i="25"/>
  <c r="D97" i="25" s="1"/>
  <c r="G97" i="25"/>
  <c r="J97" i="25" s="1"/>
  <c r="J96" i="25"/>
  <c r="F96" i="25"/>
  <c r="I96" i="25" s="1"/>
  <c r="J95" i="25"/>
  <c r="I95" i="25"/>
  <c r="F95" i="25"/>
  <c r="J94" i="25"/>
  <c r="F94" i="25"/>
  <c r="I94" i="25" s="1"/>
  <c r="H93" i="25"/>
  <c r="G93" i="25"/>
  <c r="J93" i="25" s="1"/>
  <c r="E93" i="25"/>
  <c r="D93" i="25"/>
  <c r="F93" i="25" s="1"/>
  <c r="I93" i="25" s="1"/>
  <c r="J92" i="25"/>
  <c r="I92" i="25"/>
  <c r="J91" i="25"/>
  <c r="F91" i="25"/>
  <c r="I91" i="25" s="1"/>
  <c r="J90" i="25"/>
  <c r="I90" i="25"/>
  <c r="F90" i="25"/>
  <c r="J89" i="25"/>
  <c r="F89" i="25"/>
  <c r="I89" i="25" s="1"/>
  <c r="J88" i="25"/>
  <c r="I88" i="25"/>
  <c r="F88" i="25"/>
  <c r="J87" i="25"/>
  <c r="F87" i="25"/>
  <c r="I87" i="25" s="1"/>
  <c r="J86" i="25"/>
  <c r="E86" i="25"/>
  <c r="F86" i="25" s="1"/>
  <c r="I86" i="25" s="1"/>
  <c r="J85" i="25"/>
  <c r="E85" i="25"/>
  <c r="F85" i="25" s="1"/>
  <c r="I85" i="25" s="1"/>
  <c r="D85" i="25"/>
  <c r="J84" i="25"/>
  <c r="F84" i="25"/>
  <c r="I84" i="25" s="1"/>
  <c r="J83" i="25"/>
  <c r="I83" i="25"/>
  <c r="F83" i="25"/>
  <c r="H82" i="25"/>
  <c r="J82" i="25" s="1"/>
  <c r="G82" i="25"/>
  <c r="I82" i="25" s="1"/>
  <c r="F82" i="25"/>
  <c r="E82" i="25"/>
  <c r="D82" i="25"/>
  <c r="J81" i="25"/>
  <c r="I81" i="25"/>
  <c r="F81" i="25"/>
  <c r="J80" i="25"/>
  <c r="F80" i="25"/>
  <c r="I80" i="25" s="1"/>
  <c r="J79" i="25"/>
  <c r="I79" i="25"/>
  <c r="F79" i="25"/>
  <c r="J78" i="25"/>
  <c r="F78" i="25"/>
  <c r="I78" i="25" s="1"/>
  <c r="J77" i="25"/>
  <c r="I77" i="25"/>
  <c r="F77" i="25"/>
  <c r="J76" i="25"/>
  <c r="F76" i="25"/>
  <c r="I76" i="25" s="1"/>
  <c r="J75" i="25"/>
  <c r="I75" i="25"/>
  <c r="F75" i="25"/>
  <c r="J74" i="25"/>
  <c r="F74" i="25"/>
  <c r="I74" i="25" s="1"/>
  <c r="J73" i="25"/>
  <c r="I73" i="25"/>
  <c r="F73" i="25"/>
  <c r="J72" i="25"/>
  <c r="F72" i="25"/>
  <c r="I72" i="25" s="1"/>
  <c r="J71" i="25"/>
  <c r="I71" i="25"/>
  <c r="F71" i="25"/>
  <c r="J70" i="25"/>
  <c r="F70" i="25"/>
  <c r="I70" i="25" s="1"/>
  <c r="J69" i="25"/>
  <c r="I69" i="25"/>
  <c r="F69" i="25"/>
  <c r="J68" i="25"/>
  <c r="F68" i="25"/>
  <c r="I68" i="25" s="1"/>
  <c r="J67" i="25"/>
  <c r="I67" i="25"/>
  <c r="F67" i="25"/>
  <c r="J66" i="25"/>
  <c r="F66" i="25"/>
  <c r="I66" i="25" s="1"/>
  <c r="H65" i="25"/>
  <c r="G65" i="25"/>
  <c r="J65" i="25" s="1"/>
  <c r="E65" i="25"/>
  <c r="F65" i="25" s="1"/>
  <c r="D65" i="25"/>
  <c r="J64" i="25"/>
  <c r="F64" i="25"/>
  <c r="I64" i="25" s="1"/>
  <c r="J63" i="25"/>
  <c r="I63" i="25"/>
  <c r="F63" i="25"/>
  <c r="J62" i="25"/>
  <c r="F62" i="25"/>
  <c r="I62" i="25" s="1"/>
  <c r="H61" i="25"/>
  <c r="G61" i="25"/>
  <c r="J61" i="25" s="1"/>
  <c r="D61" i="25"/>
  <c r="F61" i="25" s="1"/>
  <c r="J60" i="25"/>
  <c r="I60" i="25"/>
  <c r="F60" i="25"/>
  <c r="J59" i="25"/>
  <c r="F59" i="25"/>
  <c r="I59" i="25" s="1"/>
  <c r="J58" i="25"/>
  <c r="I58" i="25"/>
  <c r="F58" i="25"/>
  <c r="J57" i="25"/>
  <c r="H57" i="25"/>
  <c r="G57" i="25"/>
  <c r="F57" i="25"/>
  <c r="I57" i="25" s="1"/>
  <c r="D57" i="25"/>
  <c r="J56" i="25"/>
  <c r="I56" i="25"/>
  <c r="J55" i="25"/>
  <c r="F55" i="25"/>
  <c r="I55" i="25" s="1"/>
  <c r="H54" i="25"/>
  <c r="G54" i="25"/>
  <c r="J54" i="25" s="1"/>
  <c r="D54" i="25"/>
  <c r="F54" i="25" s="1"/>
  <c r="I54" i="25" s="1"/>
  <c r="J53" i="25"/>
  <c r="I53" i="25"/>
  <c r="J52" i="25"/>
  <c r="I52" i="25"/>
  <c r="F52" i="25"/>
  <c r="H51" i="25"/>
  <c r="J51" i="25" s="1"/>
  <c r="G51" i="25"/>
  <c r="I51" i="25" s="1"/>
  <c r="F51" i="25"/>
  <c r="D51" i="25"/>
  <c r="J50" i="25"/>
  <c r="F50" i="25"/>
  <c r="I50" i="25" s="1"/>
  <c r="J49" i="25"/>
  <c r="I49" i="25"/>
  <c r="F49" i="25"/>
  <c r="J48" i="25"/>
  <c r="F48" i="25"/>
  <c r="I48" i="25" s="1"/>
  <c r="J47" i="25"/>
  <c r="I47" i="25"/>
  <c r="F47" i="25"/>
  <c r="J46" i="25"/>
  <c r="H46" i="25"/>
  <c r="G46" i="25"/>
  <c r="F46" i="25"/>
  <c r="I46" i="25" s="1"/>
  <c r="D46" i="25"/>
  <c r="J45" i="25"/>
  <c r="I45" i="25"/>
  <c r="J44" i="25"/>
  <c r="I44" i="25"/>
  <c r="J43" i="25"/>
  <c r="I43" i="25"/>
  <c r="J42" i="25"/>
  <c r="F42" i="25"/>
  <c r="I42" i="25" s="1"/>
  <c r="H41" i="25"/>
  <c r="G41" i="25"/>
  <c r="J41" i="25" s="1"/>
  <c r="D41" i="25"/>
  <c r="F41" i="25" s="1"/>
  <c r="I41" i="25" s="1"/>
  <c r="J40" i="25"/>
  <c r="I40" i="25"/>
  <c r="F40" i="25"/>
  <c r="J39" i="25"/>
  <c r="F39" i="25"/>
  <c r="I39" i="25" s="1"/>
  <c r="J38" i="25"/>
  <c r="I38" i="25"/>
  <c r="F38" i="25"/>
  <c r="J37" i="25"/>
  <c r="F37" i="25"/>
  <c r="I37" i="25" s="1"/>
  <c r="J36" i="25"/>
  <c r="I36" i="25"/>
  <c r="F36" i="25"/>
  <c r="H35" i="25"/>
  <c r="F35" i="25"/>
  <c r="E35" i="25"/>
  <c r="D35" i="25"/>
  <c r="J34" i="25"/>
  <c r="I34" i="25"/>
  <c r="F34" i="25"/>
  <c r="J33" i="25"/>
  <c r="F33" i="25"/>
  <c r="I33" i="25" s="1"/>
  <c r="J32" i="25"/>
  <c r="I32" i="25"/>
  <c r="F32" i="25"/>
  <c r="J31" i="25"/>
  <c r="F31" i="25"/>
  <c r="I31" i="25" s="1"/>
  <c r="J30" i="25"/>
  <c r="I30" i="25"/>
  <c r="F30" i="25"/>
  <c r="J29" i="25"/>
  <c r="F29" i="25"/>
  <c r="I29" i="25" s="1"/>
  <c r="J28" i="25"/>
  <c r="I28" i="25"/>
  <c r="F28" i="25"/>
  <c r="J27" i="25"/>
  <c r="F27" i="25"/>
  <c r="I27" i="25" s="1"/>
  <c r="J26" i="25"/>
  <c r="I26" i="25"/>
  <c r="F26" i="25"/>
  <c r="H25" i="25"/>
  <c r="J25" i="25" s="1"/>
  <c r="G25" i="25"/>
  <c r="E25" i="25"/>
  <c r="D25" i="25"/>
  <c r="F25" i="25" s="1"/>
  <c r="E24" i="25"/>
  <c r="J23" i="25"/>
  <c r="F23" i="25"/>
  <c r="I23" i="25" s="1"/>
  <c r="H22" i="25"/>
  <c r="G22" i="25"/>
  <c r="J22" i="25" s="1"/>
  <c r="E22" i="25"/>
  <c r="D22" i="25"/>
  <c r="F22" i="25" s="1"/>
  <c r="I22" i="25" s="1"/>
  <c r="J21" i="25"/>
  <c r="F21" i="25"/>
  <c r="F20" i="25" s="1"/>
  <c r="H20" i="25"/>
  <c r="G20" i="25"/>
  <c r="J20" i="25" s="1"/>
  <c r="E20" i="25"/>
  <c r="E19" i="25" s="1"/>
  <c r="D20" i="25"/>
  <c r="H19" i="25"/>
  <c r="D19" i="25"/>
  <c r="F86" i="26" l="1"/>
  <c r="F83" i="26" s="1"/>
  <c r="D126" i="27"/>
  <c r="F17" i="27"/>
  <c r="F126" i="27" s="1"/>
  <c r="J24" i="27"/>
  <c r="I24" i="27"/>
  <c r="G18" i="27"/>
  <c r="J99" i="27"/>
  <c r="I99" i="27"/>
  <c r="I24" i="28"/>
  <c r="J24" i="28"/>
  <c r="G18" i="28"/>
  <c r="F17" i="28"/>
  <c r="F125" i="28" s="1"/>
  <c r="D125" i="28"/>
  <c r="G17" i="29"/>
  <c r="J18" i="29"/>
  <c r="D17" i="29"/>
  <c r="F18" i="29"/>
  <c r="I18" i="29" s="1"/>
  <c r="I24" i="30"/>
  <c r="J24" i="30"/>
  <c r="G18" i="30"/>
  <c r="D123" i="30"/>
  <c r="F17" i="30"/>
  <c r="F123" i="30" s="1"/>
  <c r="J17" i="31"/>
  <c r="I17" i="31"/>
  <c r="G123" i="31"/>
  <c r="F17" i="31"/>
  <c r="F123" i="31" s="1"/>
  <c r="D123" i="31"/>
  <c r="I24" i="32"/>
  <c r="J24" i="32"/>
  <c r="G18" i="32"/>
  <c r="D123" i="32"/>
  <c r="F17" i="32"/>
  <c r="F123" i="32" s="1"/>
  <c r="J17" i="35"/>
  <c r="G125" i="35"/>
  <c r="D125" i="35"/>
  <c r="F17" i="35"/>
  <c r="F125" i="35" s="1"/>
  <c r="J17" i="36"/>
  <c r="G125" i="36"/>
  <c r="I17" i="36"/>
  <c r="D125" i="36"/>
  <c r="F17" i="36"/>
  <c r="F125" i="36" s="1"/>
  <c r="F19" i="26"/>
  <c r="D18" i="26"/>
  <c r="I55" i="26"/>
  <c r="D99" i="26"/>
  <c r="F99" i="26" s="1"/>
  <c r="I22" i="26"/>
  <c r="F36" i="26"/>
  <c r="I42" i="26"/>
  <c r="I52" i="26"/>
  <c r="I83" i="26"/>
  <c r="I86" i="26"/>
  <c r="I95" i="26"/>
  <c r="I103" i="26"/>
  <c r="G19" i="26"/>
  <c r="G36" i="26"/>
  <c r="G100" i="26"/>
  <c r="H18" i="25"/>
  <c r="H17" i="25" s="1"/>
  <c r="H123" i="25" s="1"/>
  <c r="I25" i="25"/>
  <c r="E18" i="25"/>
  <c r="E17" i="25" s="1"/>
  <c r="E123" i="25" s="1"/>
  <c r="F19" i="25"/>
  <c r="F98" i="25"/>
  <c r="I98" i="25" s="1"/>
  <c r="E97" i="25"/>
  <c r="F97" i="25" s="1"/>
  <c r="I97" i="25" s="1"/>
  <c r="G19" i="25"/>
  <c r="I21" i="25"/>
  <c r="D24" i="25"/>
  <c r="F24" i="25" s="1"/>
  <c r="H24" i="25"/>
  <c r="G35" i="25"/>
  <c r="I61" i="25"/>
  <c r="I65" i="25"/>
  <c r="I20" i="25"/>
  <c r="J18" i="27" l="1"/>
  <c r="I18" i="27"/>
  <c r="G17" i="27"/>
  <c r="J18" i="28"/>
  <c r="I18" i="28"/>
  <c r="G17" i="28"/>
  <c r="J17" i="29"/>
  <c r="G123" i="29"/>
  <c r="F17" i="29"/>
  <c r="F123" i="29" s="1"/>
  <c r="D123" i="29"/>
  <c r="J18" i="30"/>
  <c r="I18" i="30"/>
  <c r="G17" i="30"/>
  <c r="J123" i="31"/>
  <c r="I123" i="31"/>
  <c r="J18" i="32"/>
  <c r="I18" i="32"/>
  <c r="G17" i="32"/>
  <c r="I17" i="35"/>
  <c r="J125" i="35"/>
  <c r="I125" i="35"/>
  <c r="J125" i="36"/>
  <c r="I125" i="36"/>
  <c r="J100" i="26"/>
  <c r="I100" i="26"/>
  <c r="G99" i="26"/>
  <c r="J19" i="26"/>
  <c r="I19" i="26"/>
  <c r="J36" i="26"/>
  <c r="G24" i="26"/>
  <c r="I36" i="26"/>
  <c r="F18" i="26"/>
  <c r="D17" i="26"/>
  <c r="I35" i="25"/>
  <c r="J35" i="25"/>
  <c r="G24" i="25"/>
  <c r="I19" i="25"/>
  <c r="G18" i="25"/>
  <c r="J19" i="25"/>
  <c r="D18" i="25"/>
  <c r="I17" i="27" l="1"/>
  <c r="G126" i="27"/>
  <c r="J17" i="27"/>
  <c r="I17" i="28"/>
  <c r="G125" i="28"/>
  <c r="J17" i="28"/>
  <c r="J123" i="29"/>
  <c r="I123" i="29"/>
  <c r="I17" i="29"/>
  <c r="I17" i="30"/>
  <c r="J17" i="30"/>
  <c r="G123" i="30"/>
  <c r="I17" i="32"/>
  <c r="J17" i="32"/>
  <c r="G123" i="32"/>
  <c r="J24" i="26"/>
  <c r="I24" i="26"/>
  <c r="G18" i="26"/>
  <c r="D126" i="26"/>
  <c r="F17" i="26"/>
  <c r="F126" i="26" s="1"/>
  <c r="J99" i="26"/>
  <c r="I99" i="26"/>
  <c r="G17" i="25"/>
  <c r="I18" i="25"/>
  <c r="J18" i="25"/>
  <c r="D17" i="25"/>
  <c r="F18" i="25"/>
  <c r="J24" i="25"/>
  <c r="I24" i="25"/>
  <c r="J126" i="27" l="1"/>
  <c r="I126" i="27"/>
  <c r="J125" i="28"/>
  <c r="I125" i="28"/>
  <c r="J123" i="30"/>
  <c r="I123" i="30"/>
  <c r="J123" i="32"/>
  <c r="I123" i="32"/>
  <c r="J18" i="26"/>
  <c r="I18" i="26"/>
  <c r="G17" i="26"/>
  <c r="J17" i="25"/>
  <c r="I17" i="25"/>
  <c r="G123" i="25"/>
  <c r="F17" i="25"/>
  <c r="F123" i="25" s="1"/>
  <c r="D123" i="25"/>
  <c r="I17" i="26" l="1"/>
  <c r="G126" i="26"/>
  <c r="J17" i="26"/>
  <c r="J123" i="25"/>
  <c r="I123" i="25"/>
  <c r="J126" i="26" l="1"/>
  <c r="I126" i="26"/>
  <c r="J122" i="23" l="1"/>
  <c r="F122" i="23"/>
  <c r="I122" i="23" s="1"/>
  <c r="J121" i="23"/>
  <c r="I121" i="23"/>
  <c r="F121" i="23"/>
  <c r="J120" i="23"/>
  <c r="F120" i="23"/>
  <c r="I120" i="23" s="1"/>
  <c r="J119" i="23"/>
  <c r="I119" i="23"/>
  <c r="F119" i="23"/>
  <c r="J118" i="23"/>
  <c r="H118" i="23"/>
  <c r="G118" i="23"/>
  <c r="F118" i="23"/>
  <c r="I118" i="23" s="1"/>
  <c r="E118" i="23"/>
  <c r="D118" i="23"/>
  <c r="J117" i="23"/>
  <c r="I117" i="23"/>
  <c r="F117" i="23"/>
  <c r="J116" i="23"/>
  <c r="F116" i="23"/>
  <c r="I116" i="23" s="1"/>
  <c r="J115" i="23"/>
  <c r="I115" i="23"/>
  <c r="F115" i="23"/>
  <c r="J114" i="23"/>
  <c r="F114" i="23"/>
  <c r="I114" i="23" s="1"/>
  <c r="J113" i="23"/>
  <c r="I113" i="23"/>
  <c r="F113" i="23"/>
  <c r="J112" i="23"/>
  <c r="F112" i="23"/>
  <c r="I112" i="23" s="1"/>
  <c r="J111" i="23"/>
  <c r="I111" i="23"/>
  <c r="F111" i="23"/>
  <c r="J110" i="23"/>
  <c r="H110" i="23"/>
  <c r="G110" i="23"/>
  <c r="F110" i="23"/>
  <c r="I110" i="23" s="1"/>
  <c r="E110" i="23"/>
  <c r="D110" i="23"/>
  <c r="J109" i="23"/>
  <c r="I109" i="23"/>
  <c r="F109" i="23"/>
  <c r="J108" i="23"/>
  <c r="F108" i="23"/>
  <c r="I108" i="23" s="1"/>
  <c r="J107" i="23"/>
  <c r="I107" i="23"/>
  <c r="F107" i="23"/>
  <c r="J106" i="23"/>
  <c r="H106" i="23"/>
  <c r="G106" i="23"/>
  <c r="F106" i="23"/>
  <c r="I106" i="23" s="1"/>
  <c r="E106" i="23"/>
  <c r="E97" i="23" s="1"/>
  <c r="D106" i="23"/>
  <c r="J105" i="23"/>
  <c r="I105" i="23"/>
  <c r="F105" i="23"/>
  <c r="J104" i="23"/>
  <c r="F104" i="23"/>
  <c r="I104" i="23" s="1"/>
  <c r="J103" i="23"/>
  <c r="I103" i="23"/>
  <c r="F103" i="23"/>
  <c r="F102" i="23"/>
  <c r="J101" i="23"/>
  <c r="E101" i="23"/>
  <c r="D101" i="23"/>
  <c r="F101" i="23" s="1"/>
  <c r="I101" i="23" s="1"/>
  <c r="J100" i="23"/>
  <c r="F100" i="23"/>
  <c r="I100" i="23" s="1"/>
  <c r="J99" i="23"/>
  <c r="I99" i="23"/>
  <c r="F99" i="23"/>
  <c r="J98" i="23"/>
  <c r="H98" i="23"/>
  <c r="G98" i="23"/>
  <c r="F98" i="23"/>
  <c r="I98" i="23" s="1"/>
  <c r="D98" i="23"/>
  <c r="H97" i="23"/>
  <c r="J97" i="23" s="1"/>
  <c r="G97" i="23"/>
  <c r="D97" i="23"/>
  <c r="J96" i="23"/>
  <c r="I96" i="23"/>
  <c r="F96" i="23"/>
  <c r="J95" i="23"/>
  <c r="F95" i="23"/>
  <c r="I95" i="23" s="1"/>
  <c r="J94" i="23"/>
  <c r="I94" i="23"/>
  <c r="F94" i="23"/>
  <c r="H93" i="23"/>
  <c r="J93" i="23" s="1"/>
  <c r="G93" i="23"/>
  <c r="I93" i="23" s="1"/>
  <c r="E93" i="23"/>
  <c r="D93" i="23"/>
  <c r="F93" i="23" s="1"/>
  <c r="J92" i="23"/>
  <c r="I92" i="23"/>
  <c r="J91" i="23"/>
  <c r="I91" i="23"/>
  <c r="F91" i="23"/>
  <c r="J90" i="23"/>
  <c r="F90" i="23"/>
  <c r="I90" i="23" s="1"/>
  <c r="J89" i="23"/>
  <c r="I89" i="23"/>
  <c r="F89" i="23"/>
  <c r="J88" i="23"/>
  <c r="F88" i="23"/>
  <c r="I88" i="23" s="1"/>
  <c r="J87" i="23"/>
  <c r="I87" i="23"/>
  <c r="F87" i="23"/>
  <c r="J86" i="23"/>
  <c r="F86" i="23"/>
  <c r="I86" i="23" s="1"/>
  <c r="H85" i="23"/>
  <c r="G85" i="23"/>
  <c r="J85" i="23" s="1"/>
  <c r="E85" i="23"/>
  <c r="F85" i="23" s="1"/>
  <c r="F82" i="23" s="1"/>
  <c r="D85" i="23"/>
  <c r="J84" i="23"/>
  <c r="F84" i="23"/>
  <c r="I84" i="23" s="1"/>
  <c r="J83" i="23"/>
  <c r="I83" i="23"/>
  <c r="F83" i="23"/>
  <c r="H82" i="23"/>
  <c r="D82" i="23"/>
  <c r="J81" i="23"/>
  <c r="I81" i="23"/>
  <c r="F81" i="23"/>
  <c r="J80" i="23"/>
  <c r="F80" i="23"/>
  <c r="I80" i="23" s="1"/>
  <c r="J79" i="23"/>
  <c r="I79" i="23"/>
  <c r="F79" i="23"/>
  <c r="J78" i="23"/>
  <c r="F78" i="23"/>
  <c r="I78" i="23" s="1"/>
  <c r="J77" i="23"/>
  <c r="I77" i="23"/>
  <c r="F77" i="23"/>
  <c r="J76" i="23"/>
  <c r="F76" i="23"/>
  <c r="I76" i="23" s="1"/>
  <c r="J75" i="23"/>
  <c r="I75" i="23"/>
  <c r="F75" i="23"/>
  <c r="J74" i="23"/>
  <c r="F74" i="23"/>
  <c r="I74" i="23" s="1"/>
  <c r="J73" i="23"/>
  <c r="I73" i="23"/>
  <c r="F73" i="23"/>
  <c r="J72" i="23"/>
  <c r="F72" i="23"/>
  <c r="I72" i="23" s="1"/>
  <c r="J71" i="23"/>
  <c r="I71" i="23"/>
  <c r="F71" i="23"/>
  <c r="J70" i="23"/>
  <c r="F70" i="23"/>
  <c r="I70" i="23" s="1"/>
  <c r="J69" i="23"/>
  <c r="I69" i="23"/>
  <c r="F69" i="23"/>
  <c r="J68" i="23"/>
  <c r="F68" i="23"/>
  <c r="I68" i="23" s="1"/>
  <c r="J67" i="23"/>
  <c r="I67" i="23"/>
  <c r="F67" i="23"/>
  <c r="J66" i="23"/>
  <c r="F66" i="23"/>
  <c r="I66" i="23" s="1"/>
  <c r="H65" i="23"/>
  <c r="G65" i="23"/>
  <c r="J65" i="23" s="1"/>
  <c r="E65" i="23"/>
  <c r="F65" i="23" s="1"/>
  <c r="D65" i="23"/>
  <c r="J64" i="23"/>
  <c r="F64" i="23"/>
  <c r="I64" i="23" s="1"/>
  <c r="J63" i="23"/>
  <c r="I63" i="23"/>
  <c r="F63" i="23"/>
  <c r="J62" i="23"/>
  <c r="F62" i="23"/>
  <c r="I62" i="23" s="1"/>
  <c r="H61" i="23"/>
  <c r="G61" i="23"/>
  <c r="J61" i="23" s="1"/>
  <c r="D61" i="23"/>
  <c r="F61" i="23" s="1"/>
  <c r="J60" i="23"/>
  <c r="I60" i="23"/>
  <c r="F60" i="23"/>
  <c r="J59" i="23"/>
  <c r="F59" i="23"/>
  <c r="I59" i="23" s="1"/>
  <c r="J58" i="23"/>
  <c r="I58" i="23"/>
  <c r="F58" i="23"/>
  <c r="J57" i="23"/>
  <c r="H57" i="23"/>
  <c r="G57" i="23"/>
  <c r="F57" i="23"/>
  <c r="I57" i="23" s="1"/>
  <c r="D57" i="23"/>
  <c r="J56" i="23"/>
  <c r="I56" i="23"/>
  <c r="J55" i="23"/>
  <c r="F55" i="23"/>
  <c r="I55" i="23" s="1"/>
  <c r="H54" i="23"/>
  <c r="G54" i="23"/>
  <c r="J54" i="23" s="1"/>
  <c r="D54" i="23"/>
  <c r="D24" i="23" s="1"/>
  <c r="J53" i="23"/>
  <c r="I53" i="23"/>
  <c r="J52" i="23"/>
  <c r="I52" i="23"/>
  <c r="F52" i="23"/>
  <c r="H51" i="23"/>
  <c r="J51" i="23" s="1"/>
  <c r="G51" i="23"/>
  <c r="I51" i="23" s="1"/>
  <c r="F51" i="23"/>
  <c r="D51" i="23"/>
  <c r="J50" i="23"/>
  <c r="F50" i="23"/>
  <c r="I50" i="23" s="1"/>
  <c r="J49" i="23"/>
  <c r="I49" i="23"/>
  <c r="F49" i="23"/>
  <c r="J48" i="23"/>
  <c r="F48" i="23"/>
  <c r="I48" i="23" s="1"/>
  <c r="J47" i="23"/>
  <c r="I47" i="23"/>
  <c r="F47" i="23"/>
  <c r="J46" i="23"/>
  <c r="H46" i="23"/>
  <c r="G46" i="23"/>
  <c r="F46" i="23"/>
  <c r="I46" i="23" s="1"/>
  <c r="E46" i="23"/>
  <c r="D46" i="23"/>
  <c r="J42" i="23"/>
  <c r="I42" i="23"/>
  <c r="F42" i="23"/>
  <c r="H41" i="23"/>
  <c r="H35" i="23" s="1"/>
  <c r="H24" i="23" s="1"/>
  <c r="G41" i="23"/>
  <c r="I41" i="23" s="1"/>
  <c r="F41" i="23"/>
  <c r="D41" i="23"/>
  <c r="J40" i="23"/>
  <c r="F40" i="23"/>
  <c r="I40" i="23" s="1"/>
  <c r="J39" i="23"/>
  <c r="I39" i="23"/>
  <c r="F39" i="23"/>
  <c r="J38" i="23"/>
  <c r="F38" i="23"/>
  <c r="I38" i="23" s="1"/>
  <c r="J37" i="23"/>
  <c r="I37" i="23"/>
  <c r="F37" i="23"/>
  <c r="J36" i="23"/>
  <c r="F36" i="23"/>
  <c r="I36" i="23" s="1"/>
  <c r="G35" i="23"/>
  <c r="J35" i="23" s="1"/>
  <c r="E35" i="23"/>
  <c r="D35" i="23"/>
  <c r="F35" i="23" s="1"/>
  <c r="I35" i="23" s="1"/>
  <c r="J34" i="23"/>
  <c r="F34" i="23"/>
  <c r="I34" i="23" s="1"/>
  <c r="J33" i="23"/>
  <c r="I33" i="23"/>
  <c r="F33" i="23"/>
  <c r="J32" i="23"/>
  <c r="F32" i="23"/>
  <c r="I32" i="23" s="1"/>
  <c r="J31" i="23"/>
  <c r="I31" i="23"/>
  <c r="F31" i="23"/>
  <c r="J30" i="23"/>
  <c r="F30" i="23"/>
  <c r="I30" i="23" s="1"/>
  <c r="J29" i="23"/>
  <c r="I29" i="23"/>
  <c r="F29" i="23"/>
  <c r="J28" i="23"/>
  <c r="F28" i="23"/>
  <c r="I28" i="23" s="1"/>
  <c r="J27" i="23"/>
  <c r="I27" i="23"/>
  <c r="F27" i="23"/>
  <c r="J26" i="23"/>
  <c r="F26" i="23"/>
  <c r="I26" i="23" s="1"/>
  <c r="H25" i="23"/>
  <c r="G25" i="23"/>
  <c r="J25" i="23" s="1"/>
  <c r="E25" i="23"/>
  <c r="F25" i="23" s="1"/>
  <c r="D25" i="23"/>
  <c r="J23" i="23"/>
  <c r="I23" i="23"/>
  <c r="F23" i="23"/>
  <c r="H22" i="23"/>
  <c r="J22" i="23" s="1"/>
  <c r="G22" i="23"/>
  <c r="E22" i="23"/>
  <c r="D22" i="23"/>
  <c r="F22" i="23" s="1"/>
  <c r="J21" i="23"/>
  <c r="I21" i="23"/>
  <c r="F21" i="23"/>
  <c r="J20" i="23"/>
  <c r="H20" i="23"/>
  <c r="H19" i="23" s="1"/>
  <c r="H18" i="23" s="1"/>
  <c r="H17" i="23" s="1"/>
  <c r="H123" i="23" s="1"/>
  <c r="G20" i="23"/>
  <c r="F20" i="23"/>
  <c r="I20" i="23" s="1"/>
  <c r="E20" i="23"/>
  <c r="D20" i="23"/>
  <c r="D19" i="23" s="1"/>
  <c r="G19" i="23"/>
  <c r="E19" i="23"/>
  <c r="J123" i="22"/>
  <c r="F123" i="22"/>
  <c r="I123" i="22" s="1"/>
  <c r="J122" i="22"/>
  <c r="I122" i="22"/>
  <c r="F122" i="22"/>
  <c r="J121" i="22"/>
  <c r="F121" i="22"/>
  <c r="I121" i="22" s="1"/>
  <c r="J120" i="22"/>
  <c r="I120" i="22"/>
  <c r="F120" i="22"/>
  <c r="J119" i="22"/>
  <c r="H119" i="22"/>
  <c r="G119" i="22"/>
  <c r="F119" i="22"/>
  <c r="I119" i="22" s="1"/>
  <c r="E119" i="22"/>
  <c r="D119" i="22"/>
  <c r="J118" i="22"/>
  <c r="I118" i="22"/>
  <c r="F118" i="22"/>
  <c r="J117" i="22"/>
  <c r="F117" i="22"/>
  <c r="I117" i="22" s="1"/>
  <c r="J116" i="22"/>
  <c r="I116" i="22"/>
  <c r="F116" i="22"/>
  <c r="J115" i="22"/>
  <c r="F115" i="22"/>
  <c r="I115" i="22" s="1"/>
  <c r="J114" i="22"/>
  <c r="I114" i="22"/>
  <c r="F114" i="22"/>
  <c r="J113" i="22"/>
  <c r="F113" i="22"/>
  <c r="I113" i="22" s="1"/>
  <c r="J112" i="22"/>
  <c r="I112" i="22"/>
  <c r="F112" i="22"/>
  <c r="J111" i="22"/>
  <c r="H111" i="22"/>
  <c r="G111" i="22"/>
  <c r="F111" i="22"/>
  <c r="I111" i="22" s="1"/>
  <c r="E111" i="22"/>
  <c r="D111" i="22"/>
  <c r="J110" i="22"/>
  <c r="I110" i="22"/>
  <c r="F110" i="22"/>
  <c r="J109" i="22"/>
  <c r="F109" i="22"/>
  <c r="I109" i="22" s="1"/>
  <c r="J108" i="22"/>
  <c r="I108" i="22"/>
  <c r="F108" i="22"/>
  <c r="J107" i="22"/>
  <c r="H107" i="22"/>
  <c r="G107" i="22"/>
  <c r="F107" i="22"/>
  <c r="I107" i="22" s="1"/>
  <c r="E107" i="22"/>
  <c r="D107" i="22"/>
  <c r="J106" i="22"/>
  <c r="I106" i="22"/>
  <c r="F106" i="22"/>
  <c r="J105" i="22"/>
  <c r="F105" i="22"/>
  <c r="I105" i="22" s="1"/>
  <c r="J104" i="22"/>
  <c r="I104" i="22"/>
  <c r="F104" i="22"/>
  <c r="F103" i="22"/>
  <c r="F102" i="22"/>
  <c r="J101" i="22"/>
  <c r="F101" i="22"/>
  <c r="I101" i="22" s="1"/>
  <c r="D101" i="22"/>
  <c r="J100" i="22"/>
  <c r="F100" i="22"/>
  <c r="I100" i="22" s="1"/>
  <c r="J99" i="22"/>
  <c r="I99" i="22"/>
  <c r="F99" i="22"/>
  <c r="J98" i="22"/>
  <c r="H98" i="22"/>
  <c r="H97" i="22" s="1"/>
  <c r="G98" i="22"/>
  <c r="F98" i="22"/>
  <c r="I98" i="22" s="1"/>
  <c r="E98" i="22"/>
  <c r="D98" i="22"/>
  <c r="D97" i="22" s="1"/>
  <c r="F97" i="22" s="1"/>
  <c r="I97" i="22" s="1"/>
  <c r="G97" i="22"/>
  <c r="E97" i="22"/>
  <c r="J96" i="22"/>
  <c r="F96" i="22"/>
  <c r="I96" i="22" s="1"/>
  <c r="J95" i="22"/>
  <c r="I95" i="22"/>
  <c r="F95" i="22"/>
  <c r="J94" i="22"/>
  <c r="F94" i="22"/>
  <c r="I94" i="22" s="1"/>
  <c r="H93" i="22"/>
  <c r="G93" i="22"/>
  <c r="J93" i="22" s="1"/>
  <c r="E93" i="22"/>
  <c r="D93" i="22"/>
  <c r="F93" i="22" s="1"/>
  <c r="I93" i="22" s="1"/>
  <c r="J92" i="22"/>
  <c r="I92" i="22"/>
  <c r="J91" i="22"/>
  <c r="F91" i="22"/>
  <c r="I91" i="22" s="1"/>
  <c r="J90" i="22"/>
  <c r="I90" i="22"/>
  <c r="F90" i="22"/>
  <c r="J89" i="22"/>
  <c r="F89" i="22"/>
  <c r="I89" i="22" s="1"/>
  <c r="J88" i="22"/>
  <c r="I88" i="22"/>
  <c r="F88" i="22"/>
  <c r="J87" i="22"/>
  <c r="F87" i="22"/>
  <c r="I87" i="22" s="1"/>
  <c r="J86" i="22"/>
  <c r="E86" i="22"/>
  <c r="F86" i="22" s="1"/>
  <c r="I86" i="22" s="1"/>
  <c r="J85" i="22"/>
  <c r="E85" i="22"/>
  <c r="F85" i="22" s="1"/>
  <c r="I85" i="22" s="1"/>
  <c r="D85" i="22"/>
  <c r="J84" i="22"/>
  <c r="F84" i="22"/>
  <c r="I84" i="22" s="1"/>
  <c r="J83" i="22"/>
  <c r="I83" i="22"/>
  <c r="F83" i="22"/>
  <c r="H82" i="22"/>
  <c r="J82" i="22" s="1"/>
  <c r="G82" i="22"/>
  <c r="I82" i="22" s="1"/>
  <c r="F82" i="22"/>
  <c r="E82" i="22"/>
  <c r="D82" i="22"/>
  <c r="J81" i="22"/>
  <c r="I81" i="22"/>
  <c r="F81" i="22"/>
  <c r="J80" i="22"/>
  <c r="F80" i="22"/>
  <c r="I80" i="22" s="1"/>
  <c r="J79" i="22"/>
  <c r="I79" i="22"/>
  <c r="F79" i="22"/>
  <c r="J78" i="22"/>
  <c r="F78" i="22"/>
  <c r="I78" i="22" s="1"/>
  <c r="J77" i="22"/>
  <c r="I77" i="22"/>
  <c r="F77" i="22"/>
  <c r="J76" i="22"/>
  <c r="F76" i="22"/>
  <c r="I76" i="22" s="1"/>
  <c r="J75" i="22"/>
  <c r="I75" i="22"/>
  <c r="F75" i="22"/>
  <c r="J74" i="22"/>
  <c r="F74" i="22"/>
  <c r="I74" i="22" s="1"/>
  <c r="J73" i="22"/>
  <c r="I73" i="22"/>
  <c r="F73" i="22"/>
  <c r="J72" i="22"/>
  <c r="F72" i="22"/>
  <c r="I72" i="22" s="1"/>
  <c r="J71" i="22"/>
  <c r="I71" i="22"/>
  <c r="F71" i="22"/>
  <c r="J70" i="22"/>
  <c r="F70" i="22"/>
  <c r="I70" i="22" s="1"/>
  <c r="J69" i="22"/>
  <c r="I69" i="22"/>
  <c r="F69" i="22"/>
  <c r="J68" i="22"/>
  <c r="F68" i="22"/>
  <c r="I68" i="22" s="1"/>
  <c r="J67" i="22"/>
  <c r="I67" i="22"/>
  <c r="F67" i="22"/>
  <c r="J66" i="22"/>
  <c r="F66" i="22"/>
  <c r="I66" i="22" s="1"/>
  <c r="H65" i="22"/>
  <c r="G65" i="22"/>
  <c r="J65" i="22" s="1"/>
  <c r="E65" i="22"/>
  <c r="F65" i="22" s="1"/>
  <c r="D65" i="22"/>
  <c r="J64" i="22"/>
  <c r="F64" i="22"/>
  <c r="I64" i="22" s="1"/>
  <c r="J63" i="22"/>
  <c r="I63" i="22"/>
  <c r="F63" i="22"/>
  <c r="J62" i="22"/>
  <c r="F62" i="22"/>
  <c r="I62" i="22" s="1"/>
  <c r="H61" i="22"/>
  <c r="G61" i="22"/>
  <c r="J61" i="22" s="1"/>
  <c r="D61" i="22"/>
  <c r="F61" i="22" s="1"/>
  <c r="J60" i="22"/>
  <c r="I60" i="22"/>
  <c r="F60" i="22"/>
  <c r="J59" i="22"/>
  <c r="F59" i="22"/>
  <c r="I59" i="22" s="1"/>
  <c r="J58" i="22"/>
  <c r="I58" i="22"/>
  <c r="F58" i="22"/>
  <c r="J57" i="22"/>
  <c r="H57" i="22"/>
  <c r="G57" i="22"/>
  <c r="F57" i="22"/>
  <c r="I57" i="22" s="1"/>
  <c r="D57" i="22"/>
  <c r="J56" i="22"/>
  <c r="I56" i="22"/>
  <c r="J55" i="22"/>
  <c r="F55" i="22"/>
  <c r="I55" i="22" s="1"/>
  <c r="H54" i="22"/>
  <c r="G54" i="22"/>
  <c r="J54" i="22" s="1"/>
  <c r="D54" i="22"/>
  <c r="D24" i="22" s="1"/>
  <c r="J53" i="22"/>
  <c r="I53" i="22"/>
  <c r="J52" i="22"/>
  <c r="I52" i="22"/>
  <c r="F52" i="22"/>
  <c r="H51" i="22"/>
  <c r="J51" i="22" s="1"/>
  <c r="G51" i="22"/>
  <c r="I51" i="22" s="1"/>
  <c r="F51" i="22"/>
  <c r="D51" i="22"/>
  <c r="J50" i="22"/>
  <c r="F50" i="22"/>
  <c r="I50" i="22" s="1"/>
  <c r="J49" i="22"/>
  <c r="I49" i="22"/>
  <c r="F49" i="22"/>
  <c r="J48" i="22"/>
  <c r="F48" i="22"/>
  <c r="I48" i="22" s="1"/>
  <c r="J47" i="22"/>
  <c r="I47" i="22"/>
  <c r="F47" i="22"/>
  <c r="J46" i="22"/>
  <c r="H46" i="22"/>
  <c r="G46" i="22"/>
  <c r="F46" i="22"/>
  <c r="I46" i="22" s="1"/>
  <c r="E46" i="22"/>
  <c r="D46" i="22"/>
  <c r="J42" i="22"/>
  <c r="I42" i="22"/>
  <c r="F42" i="22"/>
  <c r="H41" i="22"/>
  <c r="H35" i="22" s="1"/>
  <c r="H24" i="22" s="1"/>
  <c r="G41" i="22"/>
  <c r="I41" i="22" s="1"/>
  <c r="F41" i="22"/>
  <c r="D41" i="22"/>
  <c r="J40" i="22"/>
  <c r="F40" i="22"/>
  <c r="I40" i="22" s="1"/>
  <c r="J39" i="22"/>
  <c r="I39" i="22"/>
  <c r="F39" i="22"/>
  <c r="J38" i="22"/>
  <c r="F38" i="22"/>
  <c r="I38" i="22" s="1"/>
  <c r="J37" i="22"/>
  <c r="I37" i="22"/>
  <c r="F37" i="22"/>
  <c r="J36" i="22"/>
  <c r="F36" i="22"/>
  <c r="I36" i="22" s="1"/>
  <c r="G35" i="22"/>
  <c r="J35" i="22" s="1"/>
  <c r="E35" i="22"/>
  <c r="D35" i="22"/>
  <c r="F35" i="22" s="1"/>
  <c r="I35" i="22" s="1"/>
  <c r="J34" i="22"/>
  <c r="F34" i="22"/>
  <c r="I34" i="22" s="1"/>
  <c r="J33" i="22"/>
  <c r="I33" i="22"/>
  <c r="F33" i="22"/>
  <c r="J32" i="22"/>
  <c r="F32" i="22"/>
  <c r="I32" i="22" s="1"/>
  <c r="J31" i="22"/>
  <c r="I31" i="22"/>
  <c r="F31" i="22"/>
  <c r="J30" i="22"/>
  <c r="F30" i="22"/>
  <c r="I30" i="22" s="1"/>
  <c r="J29" i="22"/>
  <c r="I29" i="22"/>
  <c r="F29" i="22"/>
  <c r="J28" i="22"/>
  <c r="F28" i="22"/>
  <c r="I28" i="22" s="1"/>
  <c r="J27" i="22"/>
  <c r="I27" i="22"/>
  <c r="F27" i="22"/>
  <c r="J26" i="22"/>
  <c r="F26" i="22"/>
  <c r="I26" i="22" s="1"/>
  <c r="H25" i="22"/>
  <c r="G25" i="22"/>
  <c r="J25" i="22" s="1"/>
  <c r="E25" i="22"/>
  <c r="F25" i="22" s="1"/>
  <c r="D25" i="22"/>
  <c r="J23" i="22"/>
  <c r="I23" i="22"/>
  <c r="F23" i="22"/>
  <c r="H22" i="22"/>
  <c r="J22" i="22" s="1"/>
  <c r="G22" i="22"/>
  <c r="I22" i="22" s="1"/>
  <c r="E22" i="22"/>
  <c r="D22" i="22"/>
  <c r="F22" i="22" s="1"/>
  <c r="J21" i="22"/>
  <c r="I21" i="22"/>
  <c r="F21" i="22"/>
  <c r="J20" i="22"/>
  <c r="H20" i="22"/>
  <c r="H19" i="22" s="1"/>
  <c r="H18" i="22" s="1"/>
  <c r="H17" i="22" s="1"/>
  <c r="H124" i="22" s="1"/>
  <c r="G20" i="22"/>
  <c r="F20" i="22"/>
  <c r="I20" i="22" s="1"/>
  <c r="E20" i="22"/>
  <c r="D20" i="22"/>
  <c r="D19" i="22" s="1"/>
  <c r="G19" i="22"/>
  <c r="E19" i="22"/>
  <c r="J125" i="21"/>
  <c r="F125" i="21"/>
  <c r="I125" i="21" s="1"/>
  <c r="J124" i="21"/>
  <c r="I124" i="21"/>
  <c r="F124" i="21"/>
  <c r="J123" i="21"/>
  <c r="F123" i="21"/>
  <c r="I123" i="21" s="1"/>
  <c r="J122" i="21"/>
  <c r="I122" i="21"/>
  <c r="F122" i="21"/>
  <c r="J121" i="21"/>
  <c r="H121" i="21"/>
  <c r="G121" i="21"/>
  <c r="F121" i="21"/>
  <c r="I121" i="21" s="1"/>
  <c r="E121" i="21"/>
  <c r="D121" i="21"/>
  <c r="J120" i="21"/>
  <c r="I120" i="21"/>
  <c r="F120" i="21"/>
  <c r="J119" i="21"/>
  <c r="F119" i="21"/>
  <c r="I119" i="21" s="1"/>
  <c r="J118" i="21"/>
  <c r="I118" i="21"/>
  <c r="F118" i="21"/>
  <c r="J117" i="21"/>
  <c r="F117" i="21"/>
  <c r="I117" i="21" s="1"/>
  <c r="J116" i="21"/>
  <c r="I116" i="21"/>
  <c r="F116" i="21"/>
  <c r="J115" i="21"/>
  <c r="F115" i="21"/>
  <c r="I115" i="21" s="1"/>
  <c r="J114" i="21"/>
  <c r="I114" i="21"/>
  <c r="F114" i="21"/>
  <c r="J113" i="21"/>
  <c r="H113" i="21"/>
  <c r="G113" i="21"/>
  <c r="F113" i="21"/>
  <c r="I113" i="21" s="1"/>
  <c r="E113" i="21"/>
  <c r="D113" i="21"/>
  <c r="J112" i="21"/>
  <c r="I112" i="21"/>
  <c r="F112" i="21"/>
  <c r="J111" i="21"/>
  <c r="F111" i="21"/>
  <c r="I111" i="21" s="1"/>
  <c r="J110" i="21"/>
  <c r="I110" i="21"/>
  <c r="F110" i="21"/>
  <c r="J109" i="21"/>
  <c r="H109" i="21"/>
  <c r="G109" i="21"/>
  <c r="F109" i="21"/>
  <c r="I109" i="21" s="1"/>
  <c r="E109" i="21"/>
  <c r="D109" i="21"/>
  <c r="J108" i="21"/>
  <c r="I108" i="21"/>
  <c r="F108" i="21"/>
  <c r="J107" i="21"/>
  <c r="F107" i="21"/>
  <c r="I107" i="21" s="1"/>
  <c r="J106" i="21"/>
  <c r="I106" i="21"/>
  <c r="F106" i="21"/>
  <c r="F105" i="21"/>
  <c r="F103" i="21" s="1"/>
  <c r="H103" i="21"/>
  <c r="G103" i="21"/>
  <c r="J103" i="21" s="1"/>
  <c r="E103" i="21"/>
  <c r="E100" i="21" s="1"/>
  <c r="E99" i="21" s="1"/>
  <c r="D103" i="21"/>
  <c r="J102" i="21"/>
  <c r="F102" i="21"/>
  <c r="I102" i="21" s="1"/>
  <c r="J101" i="21"/>
  <c r="I101" i="21"/>
  <c r="F101" i="21"/>
  <c r="H100" i="21"/>
  <c r="H99" i="21" s="1"/>
  <c r="D100" i="21"/>
  <c r="F100" i="21" s="1"/>
  <c r="J98" i="21"/>
  <c r="F98" i="21"/>
  <c r="I98" i="21" s="1"/>
  <c r="J97" i="21"/>
  <c r="I97" i="21"/>
  <c r="F97" i="21"/>
  <c r="J96" i="21"/>
  <c r="F96" i="21"/>
  <c r="I96" i="21" s="1"/>
  <c r="H95" i="21"/>
  <c r="G95" i="21"/>
  <c r="J95" i="21" s="1"/>
  <c r="E95" i="21"/>
  <c r="F95" i="21" s="1"/>
  <c r="D95" i="21"/>
  <c r="J94" i="21"/>
  <c r="I94" i="21"/>
  <c r="J93" i="21"/>
  <c r="F93" i="21"/>
  <c r="I93" i="21" s="1"/>
  <c r="J92" i="21"/>
  <c r="I92" i="21"/>
  <c r="F92" i="21"/>
  <c r="J91" i="21"/>
  <c r="F91" i="21"/>
  <c r="I91" i="21" s="1"/>
  <c r="J90" i="21"/>
  <c r="I90" i="21"/>
  <c r="F90" i="21"/>
  <c r="J89" i="21"/>
  <c r="F89" i="21"/>
  <c r="I89" i="21" s="1"/>
  <c r="J88" i="21"/>
  <c r="E88" i="21"/>
  <c r="F88" i="21" s="1"/>
  <c r="I88" i="21" s="1"/>
  <c r="J87" i="21"/>
  <c r="D87" i="21"/>
  <c r="F87" i="21" s="1"/>
  <c r="I87" i="21" s="1"/>
  <c r="J86" i="21"/>
  <c r="I86" i="21"/>
  <c r="F86" i="21"/>
  <c r="J85" i="21"/>
  <c r="F85" i="21"/>
  <c r="I85" i="21" s="1"/>
  <c r="H84" i="21"/>
  <c r="G84" i="21"/>
  <c r="J84" i="21" s="1"/>
  <c r="E84" i="21"/>
  <c r="D84" i="21"/>
  <c r="J83" i="21"/>
  <c r="F83" i="21"/>
  <c r="I83" i="21" s="1"/>
  <c r="J82" i="21"/>
  <c r="I82" i="21"/>
  <c r="F82" i="21"/>
  <c r="J81" i="21"/>
  <c r="F81" i="21"/>
  <c r="I81" i="21" s="1"/>
  <c r="J80" i="21"/>
  <c r="I80" i="21"/>
  <c r="F80" i="21"/>
  <c r="J79" i="21"/>
  <c r="F79" i="21"/>
  <c r="I79" i="21" s="1"/>
  <c r="J78" i="21"/>
  <c r="I78" i="21"/>
  <c r="F78" i="21"/>
  <c r="J77" i="21"/>
  <c r="F77" i="21"/>
  <c r="I77" i="21" s="1"/>
  <c r="J76" i="21"/>
  <c r="I76" i="21"/>
  <c r="F76" i="21"/>
  <c r="J75" i="21"/>
  <c r="F75" i="21"/>
  <c r="I75" i="21" s="1"/>
  <c r="F74" i="21"/>
  <c r="I74" i="21" s="1"/>
  <c r="J73" i="21"/>
  <c r="I73" i="21"/>
  <c r="F73" i="21"/>
  <c r="J72" i="21"/>
  <c r="F72" i="21"/>
  <c r="I72" i="21" s="1"/>
  <c r="J71" i="21"/>
  <c r="I71" i="21"/>
  <c r="F71" i="21"/>
  <c r="J70" i="21"/>
  <c r="F70" i="21"/>
  <c r="I70" i="21" s="1"/>
  <c r="J69" i="21"/>
  <c r="I69" i="21"/>
  <c r="F69" i="21"/>
  <c r="J68" i="21"/>
  <c r="F68" i="21"/>
  <c r="I68" i="21" s="1"/>
  <c r="J67" i="21"/>
  <c r="I67" i="21"/>
  <c r="F67" i="21"/>
  <c r="J66" i="21"/>
  <c r="H66" i="21"/>
  <c r="G66" i="21"/>
  <c r="F66" i="21"/>
  <c r="I66" i="21" s="1"/>
  <c r="E66" i="21"/>
  <c r="D66" i="21"/>
  <c r="J65" i="21"/>
  <c r="I65" i="21"/>
  <c r="F65" i="21"/>
  <c r="J64" i="21"/>
  <c r="F64" i="21"/>
  <c r="I64" i="21" s="1"/>
  <c r="J63" i="21"/>
  <c r="I63" i="21"/>
  <c r="F63" i="21"/>
  <c r="J62" i="21"/>
  <c r="H62" i="21"/>
  <c r="G62" i="21"/>
  <c r="F62" i="21"/>
  <c r="I62" i="21" s="1"/>
  <c r="D62" i="21"/>
  <c r="J61" i="21"/>
  <c r="F61" i="21"/>
  <c r="I61" i="21" s="1"/>
  <c r="J60" i="21"/>
  <c r="I60" i="21"/>
  <c r="F60" i="21"/>
  <c r="J59" i="21"/>
  <c r="F59" i="21"/>
  <c r="I59" i="21" s="1"/>
  <c r="H58" i="21"/>
  <c r="G58" i="21"/>
  <c r="J58" i="21" s="1"/>
  <c r="D58" i="21"/>
  <c r="F58" i="21" s="1"/>
  <c r="I58" i="21" s="1"/>
  <c r="J57" i="21"/>
  <c r="I57" i="21"/>
  <c r="J56" i="21"/>
  <c r="I56" i="21"/>
  <c r="F56" i="21"/>
  <c r="H55" i="21"/>
  <c r="J55" i="21" s="1"/>
  <c r="G55" i="21"/>
  <c r="I55" i="21" s="1"/>
  <c r="F55" i="21"/>
  <c r="D55" i="21"/>
  <c r="J54" i="21"/>
  <c r="I54" i="21"/>
  <c r="J53" i="21"/>
  <c r="F53" i="21"/>
  <c r="I53" i="21" s="1"/>
  <c r="H52" i="21"/>
  <c r="G52" i="21"/>
  <c r="J52" i="21" s="1"/>
  <c r="D52" i="21"/>
  <c r="F52" i="21" s="1"/>
  <c r="J51" i="21"/>
  <c r="I51" i="21"/>
  <c r="F51" i="21"/>
  <c r="J50" i="21"/>
  <c r="F50" i="21"/>
  <c r="I50" i="21" s="1"/>
  <c r="J49" i="21"/>
  <c r="I49" i="21"/>
  <c r="F49" i="21"/>
  <c r="J48" i="21"/>
  <c r="F48" i="21"/>
  <c r="I48" i="21" s="1"/>
  <c r="H47" i="21"/>
  <c r="G47" i="21"/>
  <c r="J47" i="21" s="1"/>
  <c r="E47" i="21"/>
  <c r="D47" i="21"/>
  <c r="F47" i="21" s="1"/>
  <c r="I47" i="21" s="1"/>
  <c r="J43" i="21"/>
  <c r="F43" i="21"/>
  <c r="I43" i="21" s="1"/>
  <c r="H42" i="21"/>
  <c r="G42" i="21"/>
  <c r="J42" i="21" s="1"/>
  <c r="D42" i="21"/>
  <c r="F42" i="21" s="1"/>
  <c r="J41" i="21"/>
  <c r="I41" i="21"/>
  <c r="F41" i="21"/>
  <c r="J40" i="21"/>
  <c r="F40" i="21"/>
  <c r="I40" i="21" s="1"/>
  <c r="J39" i="21"/>
  <c r="I39" i="21"/>
  <c r="F39" i="21"/>
  <c r="J38" i="21"/>
  <c r="F38" i="21"/>
  <c r="I38" i="21" s="1"/>
  <c r="J37" i="21"/>
  <c r="I37" i="21"/>
  <c r="F37" i="21"/>
  <c r="H36" i="21"/>
  <c r="E36" i="21"/>
  <c r="D36" i="21"/>
  <c r="F36" i="21" s="1"/>
  <c r="J34" i="21"/>
  <c r="I34" i="21"/>
  <c r="F34" i="21"/>
  <c r="J33" i="21"/>
  <c r="F33" i="21"/>
  <c r="I33" i="21" s="1"/>
  <c r="J32" i="21"/>
  <c r="I32" i="21"/>
  <c r="F32" i="21"/>
  <c r="J31" i="21"/>
  <c r="F31" i="21"/>
  <c r="I31" i="21" s="1"/>
  <c r="J30" i="21"/>
  <c r="I30" i="21"/>
  <c r="F30" i="21"/>
  <c r="J29" i="21"/>
  <c r="F29" i="21"/>
  <c r="I29" i="21" s="1"/>
  <c r="J28" i="21"/>
  <c r="I28" i="21"/>
  <c r="F28" i="21"/>
  <c r="J27" i="21"/>
  <c r="F27" i="21"/>
  <c r="I27" i="21" s="1"/>
  <c r="J26" i="21"/>
  <c r="I26" i="21"/>
  <c r="F26" i="21"/>
  <c r="J25" i="21"/>
  <c r="H25" i="21"/>
  <c r="H24" i="21" s="1"/>
  <c r="G25" i="21"/>
  <c r="F25" i="21"/>
  <c r="I25" i="21" s="1"/>
  <c r="E25" i="21"/>
  <c r="D25" i="21"/>
  <c r="D24" i="21" s="1"/>
  <c r="F24" i="21" s="1"/>
  <c r="E24" i="21"/>
  <c r="J23" i="21"/>
  <c r="F23" i="21"/>
  <c r="I23" i="21" s="1"/>
  <c r="H22" i="21"/>
  <c r="G22" i="21"/>
  <c r="J22" i="21" s="1"/>
  <c r="E22" i="21"/>
  <c r="F22" i="21" s="1"/>
  <c r="D22" i="21"/>
  <c r="J21" i="21"/>
  <c r="F21" i="21"/>
  <c r="I21" i="21" s="1"/>
  <c r="H20" i="21"/>
  <c r="G20" i="21"/>
  <c r="G19" i="21" s="1"/>
  <c r="E20" i="21"/>
  <c r="E19" i="21" s="1"/>
  <c r="E18" i="21" s="1"/>
  <c r="E17" i="21" s="1"/>
  <c r="E126" i="21" s="1"/>
  <c r="D20" i="21"/>
  <c r="H19" i="21"/>
  <c r="D19" i="21"/>
  <c r="J122" i="20"/>
  <c r="F122" i="20"/>
  <c r="I122" i="20" s="1"/>
  <c r="J121" i="20"/>
  <c r="I121" i="20"/>
  <c r="F121" i="20"/>
  <c r="J120" i="20"/>
  <c r="F120" i="20"/>
  <c r="I120" i="20" s="1"/>
  <c r="J119" i="20"/>
  <c r="I119" i="20"/>
  <c r="F119" i="20"/>
  <c r="J118" i="20"/>
  <c r="H118" i="20"/>
  <c r="G118" i="20"/>
  <c r="F118" i="20"/>
  <c r="I118" i="20" s="1"/>
  <c r="E118" i="20"/>
  <c r="D118" i="20"/>
  <c r="J117" i="20"/>
  <c r="I117" i="20"/>
  <c r="F117" i="20"/>
  <c r="J116" i="20"/>
  <c r="F116" i="20"/>
  <c r="I116" i="20" s="1"/>
  <c r="J115" i="20"/>
  <c r="I115" i="20"/>
  <c r="F115" i="20"/>
  <c r="J114" i="20"/>
  <c r="F114" i="20"/>
  <c r="I114" i="20" s="1"/>
  <c r="J113" i="20"/>
  <c r="I113" i="20"/>
  <c r="F113" i="20"/>
  <c r="J112" i="20"/>
  <c r="F112" i="20"/>
  <c r="I112" i="20" s="1"/>
  <c r="J111" i="20"/>
  <c r="I111" i="20"/>
  <c r="F111" i="20"/>
  <c r="J110" i="20"/>
  <c r="H110" i="20"/>
  <c r="G110" i="20"/>
  <c r="F110" i="20"/>
  <c r="I110" i="20" s="1"/>
  <c r="E110" i="20"/>
  <c r="D110" i="20"/>
  <c r="J109" i="20"/>
  <c r="I109" i="20"/>
  <c r="F109" i="20"/>
  <c r="J108" i="20"/>
  <c r="F108" i="20"/>
  <c r="I108" i="20" s="1"/>
  <c r="J107" i="20"/>
  <c r="I107" i="20"/>
  <c r="F107" i="20"/>
  <c r="J106" i="20"/>
  <c r="H106" i="20"/>
  <c r="G106" i="20"/>
  <c r="F106" i="20"/>
  <c r="I106" i="20" s="1"/>
  <c r="E106" i="20"/>
  <c r="D106" i="20"/>
  <c r="J105" i="20"/>
  <c r="I105" i="20"/>
  <c r="F105" i="20"/>
  <c r="J104" i="20"/>
  <c r="F104" i="20"/>
  <c r="I104" i="20" s="1"/>
  <c r="J103" i="20"/>
  <c r="I103" i="20"/>
  <c r="F103" i="20"/>
  <c r="F102" i="20"/>
  <c r="J101" i="20"/>
  <c r="E101" i="20"/>
  <c r="E98" i="20" s="1"/>
  <c r="D101" i="20"/>
  <c r="F101" i="20" s="1"/>
  <c r="I101" i="20" s="1"/>
  <c r="J100" i="20"/>
  <c r="F100" i="20"/>
  <c r="I100" i="20" s="1"/>
  <c r="J99" i="20"/>
  <c r="I99" i="20"/>
  <c r="F99" i="20"/>
  <c r="J98" i="20"/>
  <c r="H98" i="20"/>
  <c r="H97" i="20" s="1"/>
  <c r="G98" i="20"/>
  <c r="D98" i="20"/>
  <c r="D97" i="20" s="1"/>
  <c r="G97" i="20"/>
  <c r="J96" i="20"/>
  <c r="F96" i="20"/>
  <c r="I96" i="20" s="1"/>
  <c r="J95" i="20"/>
  <c r="I95" i="20"/>
  <c r="F95" i="20"/>
  <c r="J94" i="20"/>
  <c r="F94" i="20"/>
  <c r="I94" i="20" s="1"/>
  <c r="H93" i="20"/>
  <c r="G93" i="20"/>
  <c r="J93" i="20" s="1"/>
  <c r="E93" i="20"/>
  <c r="D93" i="20"/>
  <c r="F93" i="20" s="1"/>
  <c r="I93" i="20" s="1"/>
  <c r="J92" i="20"/>
  <c r="I92" i="20"/>
  <c r="J91" i="20"/>
  <c r="F91" i="20"/>
  <c r="I91" i="20" s="1"/>
  <c r="J90" i="20"/>
  <c r="I90" i="20"/>
  <c r="F90" i="20"/>
  <c r="J89" i="20"/>
  <c r="F89" i="20"/>
  <c r="I89" i="20" s="1"/>
  <c r="J88" i="20"/>
  <c r="I88" i="20"/>
  <c r="F88" i="20"/>
  <c r="J87" i="20"/>
  <c r="F87" i="20"/>
  <c r="I87" i="20" s="1"/>
  <c r="J86" i="20"/>
  <c r="E86" i="20"/>
  <c r="F86" i="20" s="1"/>
  <c r="I86" i="20" s="1"/>
  <c r="J85" i="20"/>
  <c r="E85" i="20"/>
  <c r="F85" i="20" s="1"/>
  <c r="I85" i="20" s="1"/>
  <c r="D85" i="20"/>
  <c r="J84" i="20"/>
  <c r="F84" i="20"/>
  <c r="I84" i="20" s="1"/>
  <c r="J83" i="20"/>
  <c r="I83" i="20"/>
  <c r="F83" i="20"/>
  <c r="H82" i="20"/>
  <c r="J82" i="20" s="1"/>
  <c r="G82" i="20"/>
  <c r="I82" i="20" s="1"/>
  <c r="F82" i="20"/>
  <c r="E82" i="20"/>
  <c r="D82" i="20"/>
  <c r="J81" i="20"/>
  <c r="I81" i="20"/>
  <c r="F81" i="20"/>
  <c r="J80" i="20"/>
  <c r="F80" i="20"/>
  <c r="I80" i="20" s="1"/>
  <c r="J79" i="20"/>
  <c r="I79" i="20"/>
  <c r="F79" i="20"/>
  <c r="J78" i="20"/>
  <c r="F78" i="20"/>
  <c r="I78" i="20" s="1"/>
  <c r="J77" i="20"/>
  <c r="I77" i="20"/>
  <c r="F77" i="20"/>
  <c r="J76" i="20"/>
  <c r="F76" i="20"/>
  <c r="I76" i="20" s="1"/>
  <c r="J75" i="20"/>
  <c r="I75" i="20"/>
  <c r="F75" i="20"/>
  <c r="J74" i="20"/>
  <c r="F74" i="20"/>
  <c r="I74" i="20" s="1"/>
  <c r="J73" i="20"/>
  <c r="I73" i="20"/>
  <c r="F73" i="20"/>
  <c r="J72" i="20"/>
  <c r="F72" i="20"/>
  <c r="I72" i="20" s="1"/>
  <c r="J71" i="20"/>
  <c r="I71" i="20"/>
  <c r="F71" i="20"/>
  <c r="J70" i="20"/>
  <c r="F70" i="20"/>
  <c r="I70" i="20" s="1"/>
  <c r="J69" i="20"/>
  <c r="I69" i="20"/>
  <c r="F69" i="20"/>
  <c r="J68" i="20"/>
  <c r="F68" i="20"/>
  <c r="I68" i="20" s="1"/>
  <c r="J67" i="20"/>
  <c r="I67" i="20"/>
  <c r="F67" i="20"/>
  <c r="J66" i="20"/>
  <c r="F66" i="20"/>
  <c r="I66" i="20" s="1"/>
  <c r="H65" i="20"/>
  <c r="G65" i="20"/>
  <c r="J65" i="20" s="1"/>
  <c r="E65" i="20"/>
  <c r="F65" i="20" s="1"/>
  <c r="D65" i="20"/>
  <c r="J64" i="20"/>
  <c r="F64" i="20"/>
  <c r="I64" i="20" s="1"/>
  <c r="J63" i="20"/>
  <c r="I63" i="20"/>
  <c r="F63" i="20"/>
  <c r="J62" i="20"/>
  <c r="F62" i="20"/>
  <c r="I62" i="20" s="1"/>
  <c r="H61" i="20"/>
  <c r="G61" i="20"/>
  <c r="J61" i="20" s="1"/>
  <c r="E61" i="20"/>
  <c r="F61" i="20" s="1"/>
  <c r="D61" i="20"/>
  <c r="J60" i="20"/>
  <c r="F60" i="20"/>
  <c r="I60" i="20" s="1"/>
  <c r="J59" i="20"/>
  <c r="I59" i="20"/>
  <c r="F59" i="20"/>
  <c r="J58" i="20"/>
  <c r="F58" i="20"/>
  <c r="I58" i="20" s="1"/>
  <c r="H57" i="20"/>
  <c r="G57" i="20"/>
  <c r="J57" i="20" s="1"/>
  <c r="D57" i="20"/>
  <c r="F57" i="20" s="1"/>
  <c r="J56" i="20"/>
  <c r="I56" i="20"/>
  <c r="J55" i="20"/>
  <c r="I55" i="20"/>
  <c r="F55" i="20"/>
  <c r="J54" i="20"/>
  <c r="H54" i="20"/>
  <c r="G54" i="20"/>
  <c r="F54" i="20"/>
  <c r="I54" i="20" s="1"/>
  <c r="D54" i="20"/>
  <c r="J53" i="20"/>
  <c r="I53" i="20"/>
  <c r="J52" i="20"/>
  <c r="F52" i="20"/>
  <c r="I52" i="20" s="1"/>
  <c r="H51" i="20"/>
  <c r="G51" i="20"/>
  <c r="J51" i="20" s="1"/>
  <c r="D51" i="20"/>
  <c r="F51" i="20" s="1"/>
  <c r="I51" i="20" s="1"/>
  <c r="J50" i="20"/>
  <c r="I50" i="20"/>
  <c r="F50" i="20"/>
  <c r="J49" i="20"/>
  <c r="F49" i="20"/>
  <c r="I49" i="20" s="1"/>
  <c r="J48" i="20"/>
  <c r="I48" i="20"/>
  <c r="F48" i="20"/>
  <c r="J47" i="20"/>
  <c r="F47" i="20"/>
  <c r="I47" i="20" s="1"/>
  <c r="H46" i="20"/>
  <c r="G46" i="20"/>
  <c r="J46" i="20" s="1"/>
  <c r="E46" i="20"/>
  <c r="F46" i="20" s="1"/>
  <c r="D46" i="20"/>
  <c r="F45" i="20"/>
  <c r="F44" i="20"/>
  <c r="F43" i="20"/>
  <c r="J42" i="20"/>
  <c r="I42" i="20"/>
  <c r="F42" i="20"/>
  <c r="H41" i="20"/>
  <c r="J41" i="20" s="1"/>
  <c r="G41" i="20"/>
  <c r="E41" i="20"/>
  <c r="D41" i="20"/>
  <c r="F41" i="20" s="1"/>
  <c r="J40" i="20"/>
  <c r="F40" i="20"/>
  <c r="I40" i="20" s="1"/>
  <c r="J39" i="20"/>
  <c r="F39" i="20"/>
  <c r="I39" i="20" s="1"/>
  <c r="J38" i="20"/>
  <c r="I38" i="20"/>
  <c r="F38" i="20"/>
  <c r="J37" i="20"/>
  <c r="F37" i="20"/>
  <c r="I37" i="20" s="1"/>
  <c r="J36" i="20"/>
  <c r="F36" i="20"/>
  <c r="I36" i="20" s="1"/>
  <c r="G35" i="20"/>
  <c r="I35" i="20" s="1"/>
  <c r="F35" i="20"/>
  <c r="E35" i="20"/>
  <c r="D35" i="20"/>
  <c r="J34" i="20"/>
  <c r="I34" i="20"/>
  <c r="F34" i="20"/>
  <c r="J33" i="20"/>
  <c r="F33" i="20"/>
  <c r="I33" i="20" s="1"/>
  <c r="J32" i="20"/>
  <c r="F32" i="20"/>
  <c r="I32" i="20" s="1"/>
  <c r="J31" i="20"/>
  <c r="F31" i="20"/>
  <c r="I31" i="20" s="1"/>
  <c r="J30" i="20"/>
  <c r="I30" i="20"/>
  <c r="F30" i="20"/>
  <c r="J29" i="20"/>
  <c r="F29" i="20"/>
  <c r="I29" i="20" s="1"/>
  <c r="J28" i="20"/>
  <c r="F28" i="20"/>
  <c r="I28" i="20" s="1"/>
  <c r="J27" i="20"/>
  <c r="F27" i="20"/>
  <c r="I27" i="20" s="1"/>
  <c r="J26" i="20"/>
  <c r="I26" i="20"/>
  <c r="F26" i="20"/>
  <c r="H25" i="20"/>
  <c r="G25" i="20"/>
  <c r="E25" i="20"/>
  <c r="E24" i="20" s="1"/>
  <c r="D25" i="20"/>
  <c r="F25" i="20" s="1"/>
  <c r="I25" i="20" s="1"/>
  <c r="G24" i="20"/>
  <c r="J23" i="20"/>
  <c r="F23" i="20"/>
  <c r="I23" i="20" s="1"/>
  <c r="J22" i="20"/>
  <c r="H22" i="20"/>
  <c r="G22" i="20"/>
  <c r="E22" i="20"/>
  <c r="F22" i="20" s="1"/>
  <c r="I22" i="20" s="1"/>
  <c r="D22" i="20"/>
  <c r="J21" i="20"/>
  <c r="F21" i="20"/>
  <c r="F20" i="20" s="1"/>
  <c r="H20" i="20"/>
  <c r="H19" i="20" s="1"/>
  <c r="G20" i="20"/>
  <c r="J20" i="20" s="1"/>
  <c r="E20" i="20"/>
  <c r="E19" i="20" s="1"/>
  <c r="E18" i="20" s="1"/>
  <c r="D20" i="20"/>
  <c r="D19" i="20" s="1"/>
  <c r="J122" i="19"/>
  <c r="F122" i="19"/>
  <c r="I122" i="19" s="1"/>
  <c r="J121" i="19"/>
  <c r="I121" i="19"/>
  <c r="F121" i="19"/>
  <c r="J120" i="19"/>
  <c r="F120" i="19"/>
  <c r="I120" i="19" s="1"/>
  <c r="I119" i="19"/>
  <c r="F119" i="19"/>
  <c r="J118" i="19"/>
  <c r="H118" i="19"/>
  <c r="J119" i="19" s="1"/>
  <c r="G118" i="19"/>
  <c r="F118" i="19"/>
  <c r="I118" i="19" s="1"/>
  <c r="E118" i="19"/>
  <c r="D118" i="19"/>
  <c r="J117" i="19"/>
  <c r="I117" i="19"/>
  <c r="F117" i="19"/>
  <c r="J116" i="19"/>
  <c r="F116" i="19"/>
  <c r="I116" i="19" s="1"/>
  <c r="J115" i="19"/>
  <c r="I115" i="19"/>
  <c r="F115" i="19"/>
  <c r="J114" i="19"/>
  <c r="F114" i="19"/>
  <c r="I114" i="19" s="1"/>
  <c r="J113" i="19"/>
  <c r="I113" i="19"/>
  <c r="F113" i="19"/>
  <c r="J112" i="19"/>
  <c r="F112" i="19"/>
  <c r="I112" i="19" s="1"/>
  <c r="I111" i="19"/>
  <c r="F111" i="19"/>
  <c r="J110" i="19"/>
  <c r="H110" i="19"/>
  <c r="J111" i="19" s="1"/>
  <c r="G110" i="19"/>
  <c r="F110" i="19"/>
  <c r="I110" i="19" s="1"/>
  <c r="E110" i="19"/>
  <c r="D110" i="19"/>
  <c r="J109" i="19"/>
  <c r="I109" i="19"/>
  <c r="F109" i="19"/>
  <c r="J108" i="19"/>
  <c r="F108" i="19"/>
  <c r="I108" i="19" s="1"/>
  <c r="J107" i="19"/>
  <c r="H107" i="19"/>
  <c r="F107" i="19"/>
  <c r="I107" i="19" s="1"/>
  <c r="J106" i="19"/>
  <c r="G106" i="19"/>
  <c r="F106" i="19"/>
  <c r="I106" i="19" s="1"/>
  <c r="E106" i="19"/>
  <c r="D106" i="19"/>
  <c r="J105" i="19"/>
  <c r="I105" i="19"/>
  <c r="F105" i="19"/>
  <c r="J104" i="19"/>
  <c r="F104" i="19"/>
  <c r="I104" i="19" s="1"/>
  <c r="J103" i="19"/>
  <c r="I103" i="19"/>
  <c r="F103" i="19"/>
  <c r="F102" i="19"/>
  <c r="J101" i="19"/>
  <c r="E101" i="19"/>
  <c r="E98" i="19" s="1"/>
  <c r="E97" i="19" s="1"/>
  <c r="D101" i="19"/>
  <c r="F101" i="19" s="1"/>
  <c r="I101" i="19" s="1"/>
  <c r="J100" i="19"/>
  <c r="F100" i="19"/>
  <c r="I100" i="19" s="1"/>
  <c r="J99" i="19"/>
  <c r="H99" i="19"/>
  <c r="F99" i="19"/>
  <c r="I99" i="19" s="1"/>
  <c r="H98" i="19"/>
  <c r="H97" i="19" s="1"/>
  <c r="H94" i="19" s="1"/>
  <c r="J94" i="19" s="1"/>
  <c r="G98" i="19"/>
  <c r="J98" i="19" s="1"/>
  <c r="D98" i="19"/>
  <c r="J96" i="19"/>
  <c r="I96" i="19"/>
  <c r="F96" i="19"/>
  <c r="J95" i="19"/>
  <c r="F95" i="19"/>
  <c r="I95" i="19" s="1"/>
  <c r="F94" i="19"/>
  <c r="I94" i="19" s="1"/>
  <c r="G93" i="19"/>
  <c r="J93" i="19" s="1"/>
  <c r="F93" i="19"/>
  <c r="E93" i="19"/>
  <c r="D93" i="19"/>
  <c r="J92" i="19"/>
  <c r="I92" i="19"/>
  <c r="J91" i="19"/>
  <c r="F91" i="19"/>
  <c r="I91" i="19" s="1"/>
  <c r="J90" i="19"/>
  <c r="I90" i="19"/>
  <c r="F90" i="19"/>
  <c r="J89" i="19"/>
  <c r="I89" i="19"/>
  <c r="F89" i="19"/>
  <c r="J88" i="19"/>
  <c r="F88" i="19"/>
  <c r="I88" i="19" s="1"/>
  <c r="J87" i="19"/>
  <c r="F87" i="19"/>
  <c r="I87" i="19" s="1"/>
  <c r="J86" i="19"/>
  <c r="E86" i="19"/>
  <c r="F86" i="19" s="1"/>
  <c r="I86" i="19" s="1"/>
  <c r="J85" i="19"/>
  <c r="E85" i="19"/>
  <c r="D85" i="19"/>
  <c r="F85" i="19" s="1"/>
  <c r="I85" i="19" s="1"/>
  <c r="J84" i="19"/>
  <c r="I84" i="19"/>
  <c r="F84" i="19"/>
  <c r="J83" i="19"/>
  <c r="H83" i="19"/>
  <c r="F83" i="19"/>
  <c r="I83" i="19" s="1"/>
  <c r="J82" i="19"/>
  <c r="G82" i="19"/>
  <c r="I82" i="19" s="1"/>
  <c r="F82" i="19"/>
  <c r="E82" i="19"/>
  <c r="D82" i="19"/>
  <c r="J81" i="19"/>
  <c r="F81" i="19"/>
  <c r="I81" i="19" s="1"/>
  <c r="J80" i="19"/>
  <c r="F80" i="19"/>
  <c r="I80" i="19" s="1"/>
  <c r="J79" i="19"/>
  <c r="I79" i="19"/>
  <c r="F79" i="19"/>
  <c r="J78" i="19"/>
  <c r="I78" i="19"/>
  <c r="F78" i="19"/>
  <c r="J77" i="19"/>
  <c r="F77" i="19"/>
  <c r="I77" i="19" s="1"/>
  <c r="J76" i="19"/>
  <c r="I76" i="19"/>
  <c r="F76" i="19"/>
  <c r="J75" i="19"/>
  <c r="F75" i="19"/>
  <c r="I75" i="19" s="1"/>
  <c r="J74" i="19"/>
  <c r="I74" i="19"/>
  <c r="F74" i="19"/>
  <c r="J73" i="19"/>
  <c r="F73" i="19"/>
  <c r="I73" i="19" s="1"/>
  <c r="J72" i="19"/>
  <c r="F72" i="19"/>
  <c r="I72" i="19" s="1"/>
  <c r="J71" i="19"/>
  <c r="I71" i="19"/>
  <c r="F71" i="19"/>
  <c r="J70" i="19"/>
  <c r="I70" i="19"/>
  <c r="F70" i="19"/>
  <c r="J69" i="19"/>
  <c r="F69" i="19"/>
  <c r="I69" i="19" s="1"/>
  <c r="J68" i="19"/>
  <c r="F68" i="19"/>
  <c r="I68" i="19" s="1"/>
  <c r="J67" i="19"/>
  <c r="I67" i="19"/>
  <c r="F67" i="19"/>
  <c r="J66" i="19"/>
  <c r="I66" i="19"/>
  <c r="F66" i="19"/>
  <c r="H65" i="19"/>
  <c r="G65" i="19"/>
  <c r="J65" i="19" s="1"/>
  <c r="E65" i="19"/>
  <c r="D65" i="19"/>
  <c r="F65" i="19" s="1"/>
  <c r="J64" i="19"/>
  <c r="F64" i="19"/>
  <c r="I64" i="19" s="1"/>
  <c r="J63" i="19"/>
  <c r="F63" i="19"/>
  <c r="I63" i="19" s="1"/>
  <c r="J62" i="19"/>
  <c r="I62" i="19"/>
  <c r="F62" i="19"/>
  <c r="H61" i="19"/>
  <c r="G61" i="19"/>
  <c r="J61" i="19" s="1"/>
  <c r="E61" i="19"/>
  <c r="D61" i="19"/>
  <c r="F61" i="19" s="1"/>
  <c r="J60" i="19"/>
  <c r="F60" i="19"/>
  <c r="I60" i="19" s="1"/>
  <c r="J59" i="19"/>
  <c r="F59" i="19"/>
  <c r="I59" i="19" s="1"/>
  <c r="J58" i="19"/>
  <c r="I58" i="19"/>
  <c r="F58" i="19"/>
  <c r="H57" i="19"/>
  <c r="G57" i="19"/>
  <c r="J57" i="19" s="1"/>
  <c r="E57" i="19"/>
  <c r="D57" i="19"/>
  <c r="F57" i="19" s="1"/>
  <c r="I57" i="19" s="1"/>
  <c r="J56" i="19"/>
  <c r="I56" i="19"/>
  <c r="J55" i="19"/>
  <c r="I55" i="19"/>
  <c r="F55" i="19"/>
  <c r="H54" i="19"/>
  <c r="G54" i="19"/>
  <c r="J54" i="19" s="1"/>
  <c r="D54" i="19"/>
  <c r="F54" i="19" s="1"/>
  <c r="J53" i="19"/>
  <c r="I53" i="19"/>
  <c r="J52" i="19"/>
  <c r="F52" i="19"/>
  <c r="I52" i="19" s="1"/>
  <c r="H51" i="19"/>
  <c r="G51" i="19"/>
  <c r="J51" i="19" s="1"/>
  <c r="F51" i="19"/>
  <c r="D51" i="19"/>
  <c r="J50" i="19"/>
  <c r="I50" i="19"/>
  <c r="F50" i="19"/>
  <c r="J49" i="19"/>
  <c r="F49" i="19"/>
  <c r="I49" i="19" s="1"/>
  <c r="J48" i="19"/>
  <c r="F48" i="19"/>
  <c r="I48" i="19" s="1"/>
  <c r="J47" i="19"/>
  <c r="I47" i="19"/>
  <c r="F47" i="19"/>
  <c r="H46" i="19"/>
  <c r="G46" i="19"/>
  <c r="J46" i="19" s="1"/>
  <c r="E46" i="19"/>
  <c r="D46" i="19"/>
  <c r="F46" i="19" s="1"/>
  <c r="I46" i="19" s="1"/>
  <c r="J42" i="19"/>
  <c r="F42" i="19"/>
  <c r="I42" i="19" s="1"/>
  <c r="H41" i="19"/>
  <c r="G41" i="19"/>
  <c r="J41" i="19" s="1"/>
  <c r="F41" i="19"/>
  <c r="D41" i="19"/>
  <c r="J40" i="19"/>
  <c r="I40" i="19"/>
  <c r="F40" i="19"/>
  <c r="J39" i="19"/>
  <c r="F39" i="19"/>
  <c r="I39" i="19" s="1"/>
  <c r="J38" i="19"/>
  <c r="I38" i="19"/>
  <c r="F38" i="19"/>
  <c r="J37" i="19"/>
  <c r="F37" i="19"/>
  <c r="I37" i="19" s="1"/>
  <c r="J36" i="19"/>
  <c r="I36" i="19"/>
  <c r="F36" i="19"/>
  <c r="H35" i="19"/>
  <c r="H24" i="19" s="1"/>
  <c r="E35" i="19"/>
  <c r="D35" i="19"/>
  <c r="D24" i="19" s="1"/>
  <c r="F24" i="19" s="1"/>
  <c r="J34" i="19"/>
  <c r="F34" i="19"/>
  <c r="I34" i="19" s="1"/>
  <c r="J33" i="19"/>
  <c r="I33" i="19"/>
  <c r="F33" i="19"/>
  <c r="J32" i="19"/>
  <c r="I32" i="19"/>
  <c r="F32" i="19"/>
  <c r="J31" i="19"/>
  <c r="F31" i="19"/>
  <c r="I31" i="19" s="1"/>
  <c r="J30" i="19"/>
  <c r="F30" i="19"/>
  <c r="I30" i="19" s="1"/>
  <c r="J29" i="19"/>
  <c r="F29" i="19"/>
  <c r="I29" i="19" s="1"/>
  <c r="J28" i="19"/>
  <c r="I28" i="19"/>
  <c r="F28" i="19"/>
  <c r="J27" i="19"/>
  <c r="F27" i="19"/>
  <c r="I27" i="19" s="1"/>
  <c r="J26" i="19"/>
  <c r="I26" i="19"/>
  <c r="F26" i="19"/>
  <c r="J25" i="19"/>
  <c r="H25" i="19"/>
  <c r="G25" i="19"/>
  <c r="F25" i="19"/>
  <c r="I25" i="19" s="1"/>
  <c r="E25" i="19"/>
  <c r="D25" i="19"/>
  <c r="E24" i="19"/>
  <c r="J23" i="19"/>
  <c r="F23" i="19"/>
  <c r="I23" i="19" s="1"/>
  <c r="H22" i="19"/>
  <c r="G22" i="19"/>
  <c r="J22" i="19" s="1"/>
  <c r="E22" i="19"/>
  <c r="F22" i="19" s="1"/>
  <c r="D22" i="19"/>
  <c r="J21" i="19"/>
  <c r="F21" i="19"/>
  <c r="I21" i="19" s="1"/>
  <c r="H20" i="19"/>
  <c r="G20" i="19"/>
  <c r="J20" i="19" s="1"/>
  <c r="E20" i="19"/>
  <c r="E19" i="19" s="1"/>
  <c r="E18" i="19" s="1"/>
  <c r="D20" i="19"/>
  <c r="H19" i="19"/>
  <c r="H18" i="19" s="1"/>
  <c r="D19" i="19"/>
  <c r="F19" i="19" s="1"/>
  <c r="J123" i="18"/>
  <c r="F123" i="18"/>
  <c r="I123" i="18" s="1"/>
  <c r="J122" i="18"/>
  <c r="I122" i="18"/>
  <c r="F122" i="18"/>
  <c r="J121" i="18"/>
  <c r="F121" i="18"/>
  <c r="I121" i="18" s="1"/>
  <c r="J120" i="18"/>
  <c r="I120" i="18"/>
  <c r="F120" i="18"/>
  <c r="J119" i="18"/>
  <c r="H119" i="18"/>
  <c r="G119" i="18"/>
  <c r="F119" i="18"/>
  <c r="I119" i="18" s="1"/>
  <c r="E119" i="18"/>
  <c r="D119" i="18"/>
  <c r="J118" i="18"/>
  <c r="I118" i="18"/>
  <c r="F118" i="18"/>
  <c r="J117" i="18"/>
  <c r="F117" i="18"/>
  <c r="I117" i="18" s="1"/>
  <c r="J116" i="18"/>
  <c r="I116" i="18"/>
  <c r="F116" i="18"/>
  <c r="J115" i="18"/>
  <c r="F115" i="18"/>
  <c r="I115" i="18" s="1"/>
  <c r="J114" i="18"/>
  <c r="I114" i="18"/>
  <c r="F114" i="18"/>
  <c r="J113" i="18"/>
  <c r="F113" i="18"/>
  <c r="I113" i="18" s="1"/>
  <c r="J112" i="18"/>
  <c r="I112" i="18"/>
  <c r="F112" i="18"/>
  <c r="J111" i="18"/>
  <c r="H111" i="18"/>
  <c r="G111" i="18"/>
  <c r="F111" i="18"/>
  <c r="I111" i="18" s="1"/>
  <c r="E111" i="18"/>
  <c r="D111" i="18"/>
  <c r="J110" i="18"/>
  <c r="I110" i="18"/>
  <c r="F110" i="18"/>
  <c r="J109" i="18"/>
  <c r="F109" i="18"/>
  <c r="I109" i="18" s="1"/>
  <c r="J108" i="18"/>
  <c r="I108" i="18"/>
  <c r="F108" i="18"/>
  <c r="J107" i="18"/>
  <c r="H107" i="18"/>
  <c r="G107" i="18"/>
  <c r="F107" i="18"/>
  <c r="I107" i="18" s="1"/>
  <c r="E107" i="18"/>
  <c r="D107" i="18"/>
  <c r="J106" i="18"/>
  <c r="I106" i="18"/>
  <c r="F106" i="18"/>
  <c r="J105" i="18"/>
  <c r="F105" i="18"/>
  <c r="I105" i="18" s="1"/>
  <c r="J104" i="18"/>
  <c r="I104" i="18"/>
  <c r="F104" i="18"/>
  <c r="F103" i="18"/>
  <c r="J102" i="18"/>
  <c r="E102" i="18"/>
  <c r="E99" i="18" s="1"/>
  <c r="D102" i="18"/>
  <c r="F102" i="18" s="1"/>
  <c r="I102" i="18" s="1"/>
  <c r="J101" i="18"/>
  <c r="F101" i="18"/>
  <c r="I101" i="18" s="1"/>
  <c r="J100" i="18"/>
  <c r="I100" i="18"/>
  <c r="F100" i="18"/>
  <c r="J99" i="18"/>
  <c r="H99" i="18"/>
  <c r="H98" i="18" s="1"/>
  <c r="G99" i="18"/>
  <c r="D99" i="18"/>
  <c r="D98" i="18" s="1"/>
  <c r="G98" i="18"/>
  <c r="J98" i="18" s="1"/>
  <c r="J97" i="18"/>
  <c r="F97" i="18"/>
  <c r="I97" i="18" s="1"/>
  <c r="J96" i="18"/>
  <c r="I96" i="18"/>
  <c r="F96" i="18"/>
  <c r="J95" i="18"/>
  <c r="F95" i="18"/>
  <c r="I95" i="18" s="1"/>
  <c r="H94" i="18"/>
  <c r="G94" i="18"/>
  <c r="J94" i="18" s="1"/>
  <c r="E94" i="18"/>
  <c r="D94" i="18"/>
  <c r="F94" i="18" s="1"/>
  <c r="I94" i="18" s="1"/>
  <c r="J93" i="18"/>
  <c r="I93" i="18"/>
  <c r="J92" i="18"/>
  <c r="F92" i="18"/>
  <c r="I92" i="18" s="1"/>
  <c r="J91" i="18"/>
  <c r="I91" i="18"/>
  <c r="F91" i="18"/>
  <c r="J90" i="18"/>
  <c r="F90" i="18"/>
  <c r="I90" i="18" s="1"/>
  <c r="J89" i="18"/>
  <c r="I89" i="18"/>
  <c r="F89" i="18"/>
  <c r="J88" i="18"/>
  <c r="F88" i="18"/>
  <c r="I88" i="18" s="1"/>
  <c r="J87" i="18"/>
  <c r="E87" i="18"/>
  <c r="F87" i="18" s="1"/>
  <c r="I87" i="18" s="1"/>
  <c r="J86" i="18"/>
  <c r="E86" i="18"/>
  <c r="F86" i="18" s="1"/>
  <c r="I86" i="18" s="1"/>
  <c r="D86" i="18"/>
  <c r="J85" i="18"/>
  <c r="F85" i="18"/>
  <c r="I85" i="18" s="1"/>
  <c r="J84" i="18"/>
  <c r="I84" i="18"/>
  <c r="F84" i="18"/>
  <c r="H83" i="18"/>
  <c r="J83" i="18" s="1"/>
  <c r="G83" i="18"/>
  <c r="I83" i="18" s="1"/>
  <c r="F83" i="18"/>
  <c r="E83" i="18"/>
  <c r="D83" i="18"/>
  <c r="J82" i="18"/>
  <c r="I82" i="18"/>
  <c r="F82" i="18"/>
  <c r="J81" i="18"/>
  <c r="F81" i="18"/>
  <c r="I81" i="18" s="1"/>
  <c r="J80" i="18"/>
  <c r="I80" i="18"/>
  <c r="F80" i="18"/>
  <c r="J79" i="18"/>
  <c r="F79" i="18"/>
  <c r="I79" i="18" s="1"/>
  <c r="J77" i="18"/>
  <c r="I77" i="18"/>
  <c r="F77" i="18"/>
  <c r="J76" i="18"/>
  <c r="F76" i="18"/>
  <c r="I76" i="18" s="1"/>
  <c r="J75" i="18"/>
  <c r="I75" i="18"/>
  <c r="F75" i="18"/>
  <c r="J74" i="18"/>
  <c r="F74" i="18"/>
  <c r="I74" i="18" s="1"/>
  <c r="J73" i="18"/>
  <c r="I73" i="18"/>
  <c r="F73" i="18"/>
  <c r="J72" i="18"/>
  <c r="F72" i="18"/>
  <c r="I72" i="18" s="1"/>
  <c r="J71" i="18"/>
  <c r="I71" i="18"/>
  <c r="F71" i="18"/>
  <c r="J70" i="18"/>
  <c r="F70" i="18"/>
  <c r="I70" i="18" s="1"/>
  <c r="J69" i="18"/>
  <c r="I69" i="18"/>
  <c r="F69" i="18"/>
  <c r="J68" i="18"/>
  <c r="F68" i="18"/>
  <c r="I68" i="18" s="1"/>
  <c r="J67" i="18"/>
  <c r="I67" i="18"/>
  <c r="F67" i="18"/>
  <c r="J66" i="18"/>
  <c r="F66" i="18"/>
  <c r="I66" i="18" s="1"/>
  <c r="H65" i="18"/>
  <c r="G65" i="18"/>
  <c r="J65" i="18" s="1"/>
  <c r="E65" i="18"/>
  <c r="F65" i="18" s="1"/>
  <c r="D65" i="18"/>
  <c r="J64" i="18"/>
  <c r="F64" i="18"/>
  <c r="I64" i="18" s="1"/>
  <c r="J63" i="18"/>
  <c r="I63" i="18"/>
  <c r="F63" i="18"/>
  <c r="J62" i="18"/>
  <c r="F62" i="18"/>
  <c r="I62" i="18" s="1"/>
  <c r="H61" i="18"/>
  <c r="G61" i="18"/>
  <c r="J61" i="18" s="1"/>
  <c r="E61" i="18"/>
  <c r="F61" i="18" s="1"/>
  <c r="D61" i="18"/>
  <c r="J60" i="18"/>
  <c r="F60" i="18"/>
  <c r="I60" i="18" s="1"/>
  <c r="J59" i="18"/>
  <c r="I59" i="18"/>
  <c r="F59" i="18"/>
  <c r="J58" i="18"/>
  <c r="F58" i="18"/>
  <c r="I58" i="18" s="1"/>
  <c r="H57" i="18"/>
  <c r="G57" i="18"/>
  <c r="J57" i="18" s="1"/>
  <c r="D57" i="18"/>
  <c r="F57" i="18" s="1"/>
  <c r="J56" i="18"/>
  <c r="I56" i="18"/>
  <c r="J55" i="18"/>
  <c r="I55" i="18"/>
  <c r="F55" i="18"/>
  <c r="J54" i="18"/>
  <c r="H54" i="18"/>
  <c r="G54" i="18"/>
  <c r="F54" i="18"/>
  <c r="I54" i="18" s="1"/>
  <c r="D54" i="18"/>
  <c r="J53" i="18"/>
  <c r="I53" i="18"/>
  <c r="J52" i="18"/>
  <c r="F52" i="18"/>
  <c r="I52" i="18" s="1"/>
  <c r="H51" i="18"/>
  <c r="G51" i="18"/>
  <c r="J51" i="18" s="1"/>
  <c r="D51" i="18"/>
  <c r="F51" i="18" s="1"/>
  <c r="I51" i="18" s="1"/>
  <c r="J50" i="18"/>
  <c r="I50" i="18"/>
  <c r="F50" i="18"/>
  <c r="J49" i="18"/>
  <c r="F49" i="18"/>
  <c r="I49" i="18" s="1"/>
  <c r="J48" i="18"/>
  <c r="I48" i="18"/>
  <c r="F48" i="18"/>
  <c r="J47" i="18"/>
  <c r="F47" i="18"/>
  <c r="I47" i="18" s="1"/>
  <c r="H46" i="18"/>
  <c r="G46" i="18"/>
  <c r="J46" i="18" s="1"/>
  <c r="D46" i="18"/>
  <c r="F46" i="18" s="1"/>
  <c r="J42" i="18"/>
  <c r="I42" i="18"/>
  <c r="F42" i="18"/>
  <c r="H41" i="18"/>
  <c r="H35" i="18" s="1"/>
  <c r="H24" i="18" s="1"/>
  <c r="G41" i="18"/>
  <c r="I41" i="18" s="1"/>
  <c r="F41" i="18"/>
  <c r="D41" i="18"/>
  <c r="J40" i="18"/>
  <c r="F40" i="18"/>
  <c r="I40" i="18" s="1"/>
  <c r="J39" i="18"/>
  <c r="I39" i="18"/>
  <c r="F39" i="18"/>
  <c r="J38" i="18"/>
  <c r="F38" i="18"/>
  <c r="I38" i="18" s="1"/>
  <c r="J37" i="18"/>
  <c r="I37" i="18"/>
  <c r="F37" i="18"/>
  <c r="J36" i="18"/>
  <c r="F36" i="18"/>
  <c r="I36" i="18" s="1"/>
  <c r="G35" i="18"/>
  <c r="J35" i="18" s="1"/>
  <c r="E35" i="18"/>
  <c r="D35" i="18"/>
  <c r="F35" i="18" s="1"/>
  <c r="I35" i="18" s="1"/>
  <c r="J34" i="18"/>
  <c r="F34" i="18"/>
  <c r="I34" i="18" s="1"/>
  <c r="J33" i="18"/>
  <c r="I33" i="18"/>
  <c r="F33" i="18"/>
  <c r="J32" i="18"/>
  <c r="F32" i="18"/>
  <c r="I32" i="18" s="1"/>
  <c r="J31" i="18"/>
  <c r="I31" i="18"/>
  <c r="F31" i="18"/>
  <c r="J30" i="18"/>
  <c r="F30" i="18"/>
  <c r="I30" i="18" s="1"/>
  <c r="J29" i="18"/>
  <c r="I29" i="18"/>
  <c r="F29" i="18"/>
  <c r="J28" i="18"/>
  <c r="F28" i="18"/>
  <c r="I28" i="18" s="1"/>
  <c r="J27" i="18"/>
  <c r="I27" i="18"/>
  <c r="F27" i="18"/>
  <c r="J26" i="18"/>
  <c r="F26" i="18"/>
  <c r="I26" i="18" s="1"/>
  <c r="J25" i="18"/>
  <c r="H25" i="18"/>
  <c r="F25" i="18"/>
  <c r="I25" i="18" s="1"/>
  <c r="E25" i="18"/>
  <c r="D25" i="18"/>
  <c r="D24" i="18" s="1"/>
  <c r="F24" i="18" s="1"/>
  <c r="E24" i="18"/>
  <c r="J23" i="18"/>
  <c r="F23" i="18"/>
  <c r="I23" i="18" s="1"/>
  <c r="H22" i="18"/>
  <c r="G22" i="18"/>
  <c r="J22" i="18" s="1"/>
  <c r="E22" i="18"/>
  <c r="F22" i="18" s="1"/>
  <c r="D22" i="18"/>
  <c r="J21" i="18"/>
  <c r="F21" i="18"/>
  <c r="I21" i="18" s="1"/>
  <c r="H20" i="18"/>
  <c r="G20" i="18"/>
  <c r="G19" i="18" s="1"/>
  <c r="E20" i="18"/>
  <c r="E19" i="18" s="1"/>
  <c r="E18" i="18" s="1"/>
  <c r="E17" i="18" s="1"/>
  <c r="E124" i="18" s="1"/>
  <c r="D20" i="18"/>
  <c r="H19" i="18"/>
  <c r="H18" i="18" s="1"/>
  <c r="H17" i="18" s="1"/>
  <c r="H124" i="18" s="1"/>
  <c r="D19" i="18"/>
  <c r="J123" i="17"/>
  <c r="F123" i="17"/>
  <c r="I123" i="17" s="1"/>
  <c r="J122" i="17"/>
  <c r="I122" i="17"/>
  <c r="F122" i="17"/>
  <c r="J121" i="17"/>
  <c r="F121" i="17"/>
  <c r="I121" i="17" s="1"/>
  <c r="J120" i="17"/>
  <c r="F120" i="17"/>
  <c r="I120" i="17" s="1"/>
  <c r="J119" i="17"/>
  <c r="H119" i="17"/>
  <c r="G119" i="17"/>
  <c r="I119" i="17" s="1"/>
  <c r="F119" i="17"/>
  <c r="E119" i="17"/>
  <c r="D119" i="17"/>
  <c r="J118" i="17"/>
  <c r="I118" i="17"/>
  <c r="F118" i="17"/>
  <c r="J117" i="17"/>
  <c r="F117" i="17"/>
  <c r="I117" i="17" s="1"/>
  <c r="J116" i="17"/>
  <c r="F116" i="17"/>
  <c r="I116" i="17" s="1"/>
  <c r="J115" i="17"/>
  <c r="F115" i="17"/>
  <c r="I115" i="17" s="1"/>
  <c r="J114" i="17"/>
  <c r="I114" i="17"/>
  <c r="F114" i="17"/>
  <c r="J113" i="17"/>
  <c r="F113" i="17"/>
  <c r="I113" i="17" s="1"/>
  <c r="J112" i="17"/>
  <c r="F112" i="17"/>
  <c r="I112" i="17" s="1"/>
  <c r="J111" i="17"/>
  <c r="H111" i="17"/>
  <c r="G111" i="17"/>
  <c r="I111" i="17" s="1"/>
  <c r="F111" i="17"/>
  <c r="E111" i="17"/>
  <c r="D111" i="17"/>
  <c r="J110" i="17"/>
  <c r="I110" i="17"/>
  <c r="F110" i="17"/>
  <c r="J109" i="17"/>
  <c r="F109" i="17"/>
  <c r="I109" i="17" s="1"/>
  <c r="J108" i="17"/>
  <c r="F108" i="17"/>
  <c r="I108" i="17" s="1"/>
  <c r="J107" i="17"/>
  <c r="H107" i="17"/>
  <c r="G107" i="17"/>
  <c r="I107" i="17" s="1"/>
  <c r="F107" i="17"/>
  <c r="E107" i="17"/>
  <c r="D107" i="17"/>
  <c r="J106" i="17"/>
  <c r="I106" i="17"/>
  <c r="F106" i="17"/>
  <c r="J105" i="17"/>
  <c r="F105" i="17"/>
  <c r="I105" i="17" s="1"/>
  <c r="J104" i="17"/>
  <c r="F104" i="17"/>
  <c r="I104" i="17" s="1"/>
  <c r="F103" i="17"/>
  <c r="J102" i="17"/>
  <c r="E102" i="17"/>
  <c r="E99" i="17" s="1"/>
  <c r="D102" i="17"/>
  <c r="J101" i="17"/>
  <c r="F101" i="17"/>
  <c r="I101" i="17" s="1"/>
  <c r="J100" i="17"/>
  <c r="F100" i="17"/>
  <c r="I100" i="17" s="1"/>
  <c r="J99" i="17"/>
  <c r="H99" i="17"/>
  <c r="H98" i="17" s="1"/>
  <c r="G99" i="17"/>
  <c r="D99" i="17"/>
  <c r="D98" i="17" s="1"/>
  <c r="J97" i="17"/>
  <c r="F97" i="17"/>
  <c r="I97" i="17" s="1"/>
  <c r="J96" i="17"/>
  <c r="F96" i="17"/>
  <c r="I96" i="17" s="1"/>
  <c r="J95" i="17"/>
  <c r="F95" i="17"/>
  <c r="I95" i="17" s="1"/>
  <c r="J94" i="17"/>
  <c r="H94" i="17"/>
  <c r="G94" i="17"/>
  <c r="E94" i="17"/>
  <c r="F94" i="17" s="1"/>
  <c r="I94" i="17" s="1"/>
  <c r="D94" i="17"/>
  <c r="J93" i="17"/>
  <c r="I93" i="17"/>
  <c r="J92" i="17"/>
  <c r="F92" i="17"/>
  <c r="I92" i="17" s="1"/>
  <c r="J91" i="17"/>
  <c r="I91" i="17"/>
  <c r="F91" i="17"/>
  <c r="J90" i="17"/>
  <c r="F90" i="17"/>
  <c r="I90" i="17" s="1"/>
  <c r="J89" i="17"/>
  <c r="F89" i="17"/>
  <c r="I89" i="17" s="1"/>
  <c r="J88" i="17"/>
  <c r="F88" i="17"/>
  <c r="I88" i="17" s="1"/>
  <c r="J87" i="17"/>
  <c r="E87" i="17"/>
  <c r="F87" i="17" s="1"/>
  <c r="I87" i="17" s="1"/>
  <c r="J86" i="17"/>
  <c r="E86" i="17"/>
  <c r="D86" i="17"/>
  <c r="F86" i="17" s="1"/>
  <c r="I86" i="17" s="1"/>
  <c r="J85" i="17"/>
  <c r="F85" i="17"/>
  <c r="I85" i="17" s="1"/>
  <c r="J84" i="17"/>
  <c r="I84" i="17"/>
  <c r="F84" i="17"/>
  <c r="I83" i="17"/>
  <c r="H83" i="17"/>
  <c r="J83" i="17" s="1"/>
  <c r="G83" i="17"/>
  <c r="F83" i="17"/>
  <c r="E83" i="17"/>
  <c r="D83" i="17"/>
  <c r="J82" i="17"/>
  <c r="F82" i="17"/>
  <c r="I82" i="17" s="1"/>
  <c r="J81" i="17"/>
  <c r="F81" i="17"/>
  <c r="I81" i="17" s="1"/>
  <c r="J80" i="17"/>
  <c r="I80" i="17"/>
  <c r="F80" i="17"/>
  <c r="J79" i="17"/>
  <c r="F79" i="17"/>
  <c r="I79" i="17" s="1"/>
  <c r="J78" i="17"/>
  <c r="F78" i="17"/>
  <c r="I78" i="17" s="1"/>
  <c r="F77" i="17"/>
  <c r="J76" i="17"/>
  <c r="F76" i="17"/>
  <c r="I76" i="17" s="1"/>
  <c r="J75" i="17"/>
  <c r="F75" i="17"/>
  <c r="I75" i="17" s="1"/>
  <c r="J74" i="17"/>
  <c r="I74" i="17"/>
  <c r="F74" i="17"/>
  <c r="J73" i="17"/>
  <c r="F73" i="17"/>
  <c r="I73" i="17" s="1"/>
  <c r="J72" i="17"/>
  <c r="F72" i="17"/>
  <c r="I72" i="17" s="1"/>
  <c r="J71" i="17"/>
  <c r="F71" i="17"/>
  <c r="I71" i="17" s="1"/>
  <c r="J70" i="17"/>
  <c r="I70" i="17"/>
  <c r="F70" i="17"/>
  <c r="J69" i="17"/>
  <c r="F69" i="17"/>
  <c r="I69" i="17" s="1"/>
  <c r="J68" i="17"/>
  <c r="F68" i="17"/>
  <c r="I68" i="17" s="1"/>
  <c r="J67" i="17"/>
  <c r="F67" i="17"/>
  <c r="I67" i="17" s="1"/>
  <c r="J66" i="17"/>
  <c r="I66" i="17"/>
  <c r="F66" i="17"/>
  <c r="H65" i="17"/>
  <c r="J65" i="17" s="1"/>
  <c r="G65" i="17"/>
  <c r="E65" i="17"/>
  <c r="D65" i="17"/>
  <c r="F65" i="17" s="1"/>
  <c r="I65" i="17" s="1"/>
  <c r="J64" i="17"/>
  <c r="F64" i="17"/>
  <c r="I64" i="17" s="1"/>
  <c r="J63" i="17"/>
  <c r="F63" i="17"/>
  <c r="I63" i="17" s="1"/>
  <c r="J62" i="17"/>
  <c r="I62" i="17"/>
  <c r="F62" i="17"/>
  <c r="H61" i="17"/>
  <c r="J61" i="17" s="1"/>
  <c r="G61" i="17"/>
  <c r="E61" i="17"/>
  <c r="D61" i="17"/>
  <c r="F61" i="17" s="1"/>
  <c r="I61" i="17" s="1"/>
  <c r="J60" i="17"/>
  <c r="F60" i="17"/>
  <c r="I60" i="17" s="1"/>
  <c r="J59" i="17"/>
  <c r="F59" i="17"/>
  <c r="I59" i="17" s="1"/>
  <c r="J58" i="17"/>
  <c r="I58" i="17"/>
  <c r="F58" i="17"/>
  <c r="H57" i="17"/>
  <c r="J57" i="17" s="1"/>
  <c r="G57" i="17"/>
  <c r="D57" i="17"/>
  <c r="F57" i="17" s="1"/>
  <c r="I57" i="17" s="1"/>
  <c r="J56" i="17"/>
  <c r="I56" i="17"/>
  <c r="J55" i="17"/>
  <c r="F55" i="17"/>
  <c r="I55" i="17" s="1"/>
  <c r="H54" i="17"/>
  <c r="G54" i="17"/>
  <c r="J54" i="17" s="1"/>
  <c r="D54" i="17"/>
  <c r="F54" i="17" s="1"/>
  <c r="J53" i="17"/>
  <c r="I53" i="17"/>
  <c r="J52" i="17"/>
  <c r="F52" i="17"/>
  <c r="I52" i="17" s="1"/>
  <c r="J51" i="17"/>
  <c r="H51" i="17"/>
  <c r="G51" i="17"/>
  <c r="I51" i="17" s="1"/>
  <c r="F51" i="17"/>
  <c r="E51" i="17"/>
  <c r="D51" i="17"/>
  <c r="J50" i="17"/>
  <c r="I50" i="17"/>
  <c r="F50" i="17"/>
  <c r="J49" i="17"/>
  <c r="F49" i="17"/>
  <c r="I49" i="17" s="1"/>
  <c r="J48" i="17"/>
  <c r="F48" i="17"/>
  <c r="I48" i="17" s="1"/>
  <c r="J47" i="17"/>
  <c r="F47" i="17"/>
  <c r="I47" i="17" s="1"/>
  <c r="J46" i="17"/>
  <c r="H46" i="17"/>
  <c r="G46" i="17"/>
  <c r="E46" i="17"/>
  <c r="F46" i="17" s="1"/>
  <c r="I46" i="17" s="1"/>
  <c r="D46" i="17"/>
  <c r="J42" i="17"/>
  <c r="F42" i="17"/>
  <c r="I42" i="17" s="1"/>
  <c r="H41" i="17"/>
  <c r="G41" i="17"/>
  <c r="J41" i="17" s="1"/>
  <c r="D41" i="17"/>
  <c r="F41" i="17" s="1"/>
  <c r="J40" i="17"/>
  <c r="I40" i="17"/>
  <c r="F40" i="17"/>
  <c r="J39" i="17"/>
  <c r="F39" i="17"/>
  <c r="I39" i="17" s="1"/>
  <c r="J38" i="17"/>
  <c r="F38" i="17"/>
  <c r="I38" i="17" s="1"/>
  <c r="J37" i="17"/>
  <c r="F37" i="17"/>
  <c r="I37" i="17" s="1"/>
  <c r="J36" i="17"/>
  <c r="I36" i="17"/>
  <c r="F36" i="17"/>
  <c r="H35" i="17"/>
  <c r="E35" i="17"/>
  <c r="D35" i="17"/>
  <c r="F35" i="17" s="1"/>
  <c r="J34" i="17"/>
  <c r="F34" i="17"/>
  <c r="I34" i="17" s="1"/>
  <c r="J33" i="17"/>
  <c r="F33" i="17"/>
  <c r="I33" i="17" s="1"/>
  <c r="J32" i="17"/>
  <c r="I32" i="17"/>
  <c r="F32" i="17"/>
  <c r="J31" i="17"/>
  <c r="F31" i="17"/>
  <c r="I31" i="17" s="1"/>
  <c r="J30" i="17"/>
  <c r="F30" i="17"/>
  <c r="I30" i="17" s="1"/>
  <c r="J29" i="17"/>
  <c r="F29" i="17"/>
  <c r="I29" i="17" s="1"/>
  <c r="J28" i="17"/>
  <c r="I28" i="17"/>
  <c r="F28" i="17"/>
  <c r="J27" i="17"/>
  <c r="F27" i="17"/>
  <c r="I27" i="17" s="1"/>
  <c r="J26" i="17"/>
  <c r="F26" i="17"/>
  <c r="I26" i="17" s="1"/>
  <c r="J25" i="17"/>
  <c r="H25" i="17"/>
  <c r="H24" i="17" s="1"/>
  <c r="G25" i="17"/>
  <c r="I25" i="17" s="1"/>
  <c r="F25" i="17"/>
  <c r="E25" i="17"/>
  <c r="D25" i="17"/>
  <c r="D24" i="17" s="1"/>
  <c r="F24" i="17" s="1"/>
  <c r="E24" i="17"/>
  <c r="J23" i="17"/>
  <c r="F23" i="17"/>
  <c r="I23" i="17" s="1"/>
  <c r="H22" i="17"/>
  <c r="G22" i="17"/>
  <c r="J22" i="17" s="1"/>
  <c r="E22" i="17"/>
  <c r="D22" i="17"/>
  <c r="F22" i="17" s="1"/>
  <c r="J21" i="17"/>
  <c r="F21" i="17"/>
  <c r="I21" i="17" s="1"/>
  <c r="J20" i="17"/>
  <c r="I20" i="17"/>
  <c r="H20" i="17"/>
  <c r="G20" i="17"/>
  <c r="G19" i="17" s="1"/>
  <c r="F20" i="17"/>
  <c r="E20" i="17"/>
  <c r="E19" i="17" s="1"/>
  <c r="E18" i="17" s="1"/>
  <c r="E17" i="17" s="1"/>
  <c r="E124" i="17" s="1"/>
  <c r="D20" i="17"/>
  <c r="H19" i="17"/>
  <c r="D19" i="17"/>
  <c r="J123" i="16"/>
  <c r="F123" i="16"/>
  <c r="I123" i="16" s="1"/>
  <c r="J122" i="16"/>
  <c r="I122" i="16"/>
  <c r="F122" i="16"/>
  <c r="J121" i="16"/>
  <c r="F121" i="16"/>
  <c r="I121" i="16" s="1"/>
  <c r="J120" i="16"/>
  <c r="F120" i="16"/>
  <c r="I120" i="16" s="1"/>
  <c r="J119" i="16"/>
  <c r="H119" i="16"/>
  <c r="G119" i="16"/>
  <c r="I119" i="16" s="1"/>
  <c r="F119" i="16"/>
  <c r="E119" i="16"/>
  <c r="D119" i="16"/>
  <c r="J118" i="16"/>
  <c r="I118" i="16"/>
  <c r="F118" i="16"/>
  <c r="J117" i="16"/>
  <c r="F117" i="16"/>
  <c r="I117" i="16" s="1"/>
  <c r="J116" i="16"/>
  <c r="F116" i="16"/>
  <c r="I116" i="16" s="1"/>
  <c r="J115" i="16"/>
  <c r="F115" i="16"/>
  <c r="I115" i="16" s="1"/>
  <c r="J114" i="16"/>
  <c r="I114" i="16"/>
  <c r="F114" i="16"/>
  <c r="J113" i="16"/>
  <c r="F113" i="16"/>
  <c r="I113" i="16" s="1"/>
  <c r="J112" i="16"/>
  <c r="F112" i="16"/>
  <c r="I112" i="16" s="1"/>
  <c r="J111" i="16"/>
  <c r="H111" i="16"/>
  <c r="G111" i="16"/>
  <c r="I111" i="16" s="1"/>
  <c r="F111" i="16"/>
  <c r="E111" i="16"/>
  <c r="D111" i="16"/>
  <c r="J110" i="16"/>
  <c r="I110" i="16"/>
  <c r="F110" i="16"/>
  <c r="J109" i="16"/>
  <c r="F109" i="16"/>
  <c r="I109" i="16" s="1"/>
  <c r="J108" i="16"/>
  <c r="F108" i="16"/>
  <c r="I108" i="16" s="1"/>
  <c r="J107" i="16"/>
  <c r="H107" i="16"/>
  <c r="G107" i="16"/>
  <c r="I107" i="16" s="1"/>
  <c r="F107" i="16"/>
  <c r="E107" i="16"/>
  <c r="D107" i="16"/>
  <c r="J106" i="16"/>
  <c r="I106" i="16"/>
  <c r="F106" i="16"/>
  <c r="J105" i="16"/>
  <c r="F105" i="16"/>
  <c r="I105" i="16" s="1"/>
  <c r="J104" i="16"/>
  <c r="F104" i="16"/>
  <c r="I104" i="16" s="1"/>
  <c r="F103" i="16"/>
  <c r="J102" i="16"/>
  <c r="E102" i="16"/>
  <c r="E99" i="16" s="1"/>
  <c r="D102" i="16"/>
  <c r="J101" i="16"/>
  <c r="F101" i="16"/>
  <c r="I101" i="16" s="1"/>
  <c r="J100" i="16"/>
  <c r="F100" i="16"/>
  <c r="I100" i="16" s="1"/>
  <c r="J99" i="16"/>
  <c r="H99" i="16"/>
  <c r="G99" i="16"/>
  <c r="D99" i="16"/>
  <c r="H98" i="16"/>
  <c r="D98" i="16"/>
  <c r="J97" i="16"/>
  <c r="F97" i="16"/>
  <c r="I97" i="16" s="1"/>
  <c r="J96" i="16"/>
  <c r="F96" i="16"/>
  <c r="I96" i="16" s="1"/>
  <c r="J95" i="16"/>
  <c r="I95" i="16"/>
  <c r="F95" i="16"/>
  <c r="J94" i="16"/>
  <c r="H94" i="16"/>
  <c r="G94" i="16"/>
  <c r="E94" i="16"/>
  <c r="F94" i="16" s="1"/>
  <c r="I94" i="16" s="1"/>
  <c r="D94" i="16"/>
  <c r="J93" i="16"/>
  <c r="I93" i="16"/>
  <c r="J92" i="16"/>
  <c r="F92" i="16"/>
  <c r="I92" i="16" s="1"/>
  <c r="J91" i="16"/>
  <c r="I91" i="16"/>
  <c r="F91" i="16"/>
  <c r="J90" i="16"/>
  <c r="F90" i="16"/>
  <c r="I90" i="16" s="1"/>
  <c r="J89" i="16"/>
  <c r="F89" i="16"/>
  <c r="I89" i="16" s="1"/>
  <c r="J88" i="16"/>
  <c r="F88" i="16"/>
  <c r="I88" i="16" s="1"/>
  <c r="J87" i="16"/>
  <c r="E87" i="16"/>
  <c r="F87" i="16" s="1"/>
  <c r="I87" i="16" s="1"/>
  <c r="J86" i="16"/>
  <c r="E86" i="16"/>
  <c r="D86" i="16"/>
  <c r="F86" i="16" s="1"/>
  <c r="I86" i="16" s="1"/>
  <c r="J85" i="16"/>
  <c r="I85" i="16"/>
  <c r="F85" i="16"/>
  <c r="J84" i="16"/>
  <c r="I84" i="16"/>
  <c r="F84" i="16"/>
  <c r="F83" i="16" s="1"/>
  <c r="I83" i="16" s="1"/>
  <c r="H83" i="16"/>
  <c r="G83" i="16"/>
  <c r="J83" i="16" s="1"/>
  <c r="E83" i="16"/>
  <c r="D83" i="16"/>
  <c r="J82" i="16"/>
  <c r="F82" i="16"/>
  <c r="I82" i="16" s="1"/>
  <c r="J81" i="16"/>
  <c r="I81" i="16"/>
  <c r="F81" i="16"/>
  <c r="J80" i="16"/>
  <c r="I80" i="16"/>
  <c r="F80" i="16"/>
  <c r="J79" i="16"/>
  <c r="F79" i="16"/>
  <c r="I79" i="16" s="1"/>
  <c r="F78" i="16"/>
  <c r="J77" i="16"/>
  <c r="F77" i="16"/>
  <c r="I77" i="16" s="1"/>
  <c r="J76" i="16"/>
  <c r="F76" i="16"/>
  <c r="I76" i="16" s="1"/>
  <c r="J75" i="16"/>
  <c r="F75" i="16"/>
  <c r="I75" i="16" s="1"/>
  <c r="J74" i="16"/>
  <c r="I74" i="16"/>
  <c r="F74" i="16"/>
  <c r="J73" i="16"/>
  <c r="F73" i="16"/>
  <c r="I73" i="16" s="1"/>
  <c r="J72" i="16"/>
  <c r="F72" i="16"/>
  <c r="I72" i="16" s="1"/>
  <c r="J71" i="16"/>
  <c r="F71" i="16"/>
  <c r="I71" i="16" s="1"/>
  <c r="J70" i="16"/>
  <c r="I70" i="16"/>
  <c r="F70" i="16"/>
  <c r="J69" i="16"/>
  <c r="F69" i="16"/>
  <c r="I69" i="16" s="1"/>
  <c r="J68" i="16"/>
  <c r="F68" i="16"/>
  <c r="I68" i="16" s="1"/>
  <c r="J67" i="16"/>
  <c r="I67" i="16"/>
  <c r="F67" i="16"/>
  <c r="J66" i="16"/>
  <c r="I66" i="16"/>
  <c r="F66" i="16"/>
  <c r="H65" i="16"/>
  <c r="G65" i="16"/>
  <c r="J65" i="16" s="1"/>
  <c r="E65" i="16"/>
  <c r="D65" i="16"/>
  <c r="F65" i="16" s="1"/>
  <c r="I65" i="16" s="1"/>
  <c r="J64" i="16"/>
  <c r="F64" i="16"/>
  <c r="I64" i="16" s="1"/>
  <c r="J63" i="16"/>
  <c r="I63" i="16"/>
  <c r="F63" i="16"/>
  <c r="J62" i="16"/>
  <c r="I62" i="16"/>
  <c r="F62" i="16"/>
  <c r="H61" i="16"/>
  <c r="G61" i="16"/>
  <c r="J61" i="16" s="1"/>
  <c r="D61" i="16"/>
  <c r="F61" i="16" s="1"/>
  <c r="I61" i="16" s="1"/>
  <c r="J60" i="16"/>
  <c r="I60" i="16"/>
  <c r="F60" i="16"/>
  <c r="J59" i="16"/>
  <c r="I59" i="16"/>
  <c r="F59" i="16"/>
  <c r="J58" i="16"/>
  <c r="F58" i="16"/>
  <c r="I58" i="16" s="1"/>
  <c r="H57" i="16"/>
  <c r="G57" i="16"/>
  <c r="J57" i="16" s="1"/>
  <c r="D57" i="16"/>
  <c r="F57" i="16" s="1"/>
  <c r="J56" i="16"/>
  <c r="I56" i="16"/>
  <c r="J55" i="16"/>
  <c r="F55" i="16"/>
  <c r="I55" i="16" s="1"/>
  <c r="J54" i="16"/>
  <c r="H54" i="16"/>
  <c r="G54" i="16"/>
  <c r="I54" i="16" s="1"/>
  <c r="F54" i="16"/>
  <c r="D54" i="16"/>
  <c r="J53" i="16"/>
  <c r="I53" i="16"/>
  <c r="J52" i="16"/>
  <c r="I52" i="16"/>
  <c r="F52" i="16"/>
  <c r="J51" i="16"/>
  <c r="H51" i="16"/>
  <c r="G51" i="16"/>
  <c r="D51" i="16"/>
  <c r="F51" i="16" s="1"/>
  <c r="I51" i="16" s="1"/>
  <c r="J50" i="16"/>
  <c r="F50" i="16"/>
  <c r="I50" i="16" s="1"/>
  <c r="J49" i="16"/>
  <c r="I49" i="16"/>
  <c r="F49" i="16"/>
  <c r="J48" i="16"/>
  <c r="I48" i="16"/>
  <c r="F48" i="16"/>
  <c r="J47" i="16"/>
  <c r="F47" i="16"/>
  <c r="I47" i="16" s="1"/>
  <c r="H46" i="16"/>
  <c r="G46" i="16"/>
  <c r="J46" i="16" s="1"/>
  <c r="F46" i="16"/>
  <c r="D46" i="16"/>
  <c r="J42" i="16"/>
  <c r="I42" i="16"/>
  <c r="F42" i="16"/>
  <c r="H41" i="16"/>
  <c r="H35" i="16" s="1"/>
  <c r="J35" i="16" s="1"/>
  <c r="G41" i="16"/>
  <c r="J41" i="16" s="1"/>
  <c r="D41" i="16"/>
  <c r="F41" i="16" s="1"/>
  <c r="I41" i="16" s="1"/>
  <c r="J40" i="16"/>
  <c r="I40" i="16"/>
  <c r="F40" i="16"/>
  <c r="J39" i="16"/>
  <c r="I39" i="16"/>
  <c r="F39" i="16"/>
  <c r="J38" i="16"/>
  <c r="F38" i="16"/>
  <c r="I38" i="16" s="1"/>
  <c r="J37" i="16"/>
  <c r="F37" i="16"/>
  <c r="I37" i="16" s="1"/>
  <c r="J36" i="16"/>
  <c r="I36" i="16"/>
  <c r="F36" i="16"/>
  <c r="G35" i="16"/>
  <c r="E35" i="16"/>
  <c r="E24" i="16" s="1"/>
  <c r="D35" i="16"/>
  <c r="J34" i="16"/>
  <c r="F34" i="16"/>
  <c r="I34" i="16" s="1"/>
  <c r="J33" i="16"/>
  <c r="F33" i="16"/>
  <c r="I33" i="16" s="1"/>
  <c r="J32" i="16"/>
  <c r="I32" i="16"/>
  <c r="F32" i="16"/>
  <c r="J31" i="16"/>
  <c r="I31" i="16"/>
  <c r="F31" i="16"/>
  <c r="J30" i="16"/>
  <c r="F30" i="16"/>
  <c r="I30" i="16" s="1"/>
  <c r="J29" i="16"/>
  <c r="F29" i="16"/>
  <c r="I29" i="16" s="1"/>
  <c r="J28" i="16"/>
  <c r="I28" i="16"/>
  <c r="F28" i="16"/>
  <c r="J27" i="16"/>
  <c r="I27" i="16"/>
  <c r="F27" i="16"/>
  <c r="J26" i="16"/>
  <c r="F26" i="16"/>
  <c r="I26" i="16" s="1"/>
  <c r="H25" i="16"/>
  <c r="G25" i="16"/>
  <c r="J25" i="16" s="1"/>
  <c r="E25" i="16"/>
  <c r="D25" i="16"/>
  <c r="F25" i="16" s="1"/>
  <c r="J23" i="16"/>
  <c r="I23" i="16"/>
  <c r="F23" i="16"/>
  <c r="H22" i="16"/>
  <c r="H19" i="16" s="1"/>
  <c r="G22" i="16"/>
  <c r="J22" i="16" s="1"/>
  <c r="E22" i="16"/>
  <c r="D22" i="16"/>
  <c r="D19" i="16" s="1"/>
  <c r="J21" i="16"/>
  <c r="F21" i="16"/>
  <c r="I21" i="16" s="1"/>
  <c r="J20" i="16"/>
  <c r="H20" i="16"/>
  <c r="G20" i="16"/>
  <c r="I20" i="16" s="1"/>
  <c r="F20" i="16"/>
  <c r="E20" i="16"/>
  <c r="D20" i="16"/>
  <c r="E19" i="16"/>
  <c r="E18" i="16" s="1"/>
  <c r="E17" i="16" s="1"/>
  <c r="E124" i="16" s="1"/>
  <c r="J122" i="15"/>
  <c r="F122" i="15"/>
  <c r="I122" i="15" s="1"/>
  <c r="J121" i="15"/>
  <c r="I121" i="15"/>
  <c r="F121" i="15"/>
  <c r="J120" i="15"/>
  <c r="F120" i="15"/>
  <c r="I120" i="15" s="1"/>
  <c r="J119" i="15"/>
  <c r="I119" i="15"/>
  <c r="F119" i="15"/>
  <c r="J118" i="15"/>
  <c r="H118" i="15"/>
  <c r="G118" i="15"/>
  <c r="F118" i="15"/>
  <c r="I118" i="15" s="1"/>
  <c r="E118" i="15"/>
  <c r="D118" i="15"/>
  <c r="J117" i="15"/>
  <c r="I117" i="15"/>
  <c r="F117" i="15"/>
  <c r="J116" i="15"/>
  <c r="F116" i="15"/>
  <c r="I116" i="15" s="1"/>
  <c r="J115" i="15"/>
  <c r="I115" i="15"/>
  <c r="F115" i="15"/>
  <c r="J114" i="15"/>
  <c r="F114" i="15"/>
  <c r="I114" i="15" s="1"/>
  <c r="J113" i="15"/>
  <c r="I113" i="15"/>
  <c r="F113" i="15"/>
  <c r="J112" i="15"/>
  <c r="F112" i="15"/>
  <c r="I112" i="15" s="1"/>
  <c r="J111" i="15"/>
  <c r="I111" i="15"/>
  <c r="F111" i="15"/>
  <c r="J110" i="15"/>
  <c r="H110" i="15"/>
  <c r="G110" i="15"/>
  <c r="F110" i="15"/>
  <c r="I110" i="15" s="1"/>
  <c r="E110" i="15"/>
  <c r="D110" i="15"/>
  <c r="J109" i="15"/>
  <c r="I109" i="15"/>
  <c r="F109" i="15"/>
  <c r="J108" i="15"/>
  <c r="F108" i="15"/>
  <c r="I108" i="15" s="1"/>
  <c r="J107" i="15"/>
  <c r="I107" i="15"/>
  <c r="F107" i="15"/>
  <c r="J106" i="15"/>
  <c r="H106" i="15"/>
  <c r="G106" i="15"/>
  <c r="F106" i="15"/>
  <c r="I106" i="15" s="1"/>
  <c r="E106" i="15"/>
  <c r="D106" i="15"/>
  <c r="J105" i="15"/>
  <c r="I105" i="15"/>
  <c r="F105" i="15"/>
  <c r="J104" i="15"/>
  <c r="F104" i="15"/>
  <c r="I104" i="15" s="1"/>
  <c r="J103" i="15"/>
  <c r="I103" i="15"/>
  <c r="F103" i="15"/>
  <c r="F102" i="15"/>
  <c r="J101" i="15"/>
  <c r="E101" i="15"/>
  <c r="E98" i="15" s="1"/>
  <c r="D101" i="15"/>
  <c r="F101" i="15" s="1"/>
  <c r="I101" i="15" s="1"/>
  <c r="J100" i="15"/>
  <c r="F100" i="15"/>
  <c r="I100" i="15" s="1"/>
  <c r="J99" i="15"/>
  <c r="I99" i="15"/>
  <c r="F99" i="15"/>
  <c r="J98" i="15"/>
  <c r="H98" i="15"/>
  <c r="H97" i="15" s="1"/>
  <c r="G98" i="15"/>
  <c r="D98" i="15"/>
  <c r="D97" i="15" s="1"/>
  <c r="G97" i="15"/>
  <c r="J96" i="15"/>
  <c r="F96" i="15"/>
  <c r="I96" i="15" s="1"/>
  <c r="J95" i="15"/>
  <c r="I95" i="15"/>
  <c r="F95" i="15"/>
  <c r="J94" i="15"/>
  <c r="F94" i="15"/>
  <c r="I94" i="15" s="1"/>
  <c r="H93" i="15"/>
  <c r="G93" i="15"/>
  <c r="J93" i="15" s="1"/>
  <c r="E93" i="15"/>
  <c r="D93" i="15"/>
  <c r="F93" i="15" s="1"/>
  <c r="I93" i="15" s="1"/>
  <c r="J92" i="15"/>
  <c r="I92" i="15"/>
  <c r="J91" i="15"/>
  <c r="F91" i="15"/>
  <c r="I91" i="15" s="1"/>
  <c r="J90" i="15"/>
  <c r="I90" i="15"/>
  <c r="F90" i="15"/>
  <c r="J89" i="15"/>
  <c r="F89" i="15"/>
  <c r="I89" i="15" s="1"/>
  <c r="J88" i="15"/>
  <c r="I88" i="15"/>
  <c r="F88" i="15"/>
  <c r="J87" i="15"/>
  <c r="F87" i="15"/>
  <c r="I87" i="15" s="1"/>
  <c r="J86" i="15"/>
  <c r="E86" i="15"/>
  <c r="F86" i="15" s="1"/>
  <c r="I86" i="15" s="1"/>
  <c r="J85" i="15"/>
  <c r="E85" i="15"/>
  <c r="F85" i="15" s="1"/>
  <c r="I85" i="15" s="1"/>
  <c r="D85" i="15"/>
  <c r="J84" i="15"/>
  <c r="F84" i="15"/>
  <c r="I84" i="15" s="1"/>
  <c r="J83" i="15"/>
  <c r="I83" i="15"/>
  <c r="F83" i="15"/>
  <c r="H82" i="15"/>
  <c r="J82" i="15" s="1"/>
  <c r="G82" i="15"/>
  <c r="I82" i="15" s="1"/>
  <c r="F82" i="15"/>
  <c r="E82" i="15"/>
  <c r="D82" i="15"/>
  <c r="J81" i="15"/>
  <c r="I81" i="15"/>
  <c r="F81" i="15"/>
  <c r="J80" i="15"/>
  <c r="F80" i="15"/>
  <c r="I80" i="15" s="1"/>
  <c r="J79" i="15"/>
  <c r="I79" i="15"/>
  <c r="F79" i="15"/>
  <c r="J78" i="15"/>
  <c r="F78" i="15"/>
  <c r="I78" i="15" s="1"/>
  <c r="J77" i="15"/>
  <c r="I77" i="15"/>
  <c r="F77" i="15"/>
  <c r="J76" i="15"/>
  <c r="F76" i="15"/>
  <c r="I76" i="15" s="1"/>
  <c r="J75" i="15"/>
  <c r="I75" i="15"/>
  <c r="F75" i="15"/>
  <c r="J74" i="15"/>
  <c r="F74" i="15"/>
  <c r="I74" i="15" s="1"/>
  <c r="J73" i="15"/>
  <c r="I73" i="15"/>
  <c r="F73" i="15"/>
  <c r="J72" i="15"/>
  <c r="F72" i="15"/>
  <c r="I72" i="15" s="1"/>
  <c r="J71" i="15"/>
  <c r="I71" i="15"/>
  <c r="F71" i="15"/>
  <c r="J70" i="15"/>
  <c r="F70" i="15"/>
  <c r="I70" i="15" s="1"/>
  <c r="J69" i="15"/>
  <c r="I69" i="15"/>
  <c r="F69" i="15"/>
  <c r="J68" i="15"/>
  <c r="F68" i="15"/>
  <c r="I68" i="15" s="1"/>
  <c r="J67" i="15"/>
  <c r="I67" i="15"/>
  <c r="F67" i="15"/>
  <c r="J66" i="15"/>
  <c r="F66" i="15"/>
  <c r="I66" i="15" s="1"/>
  <c r="H65" i="15"/>
  <c r="G65" i="15"/>
  <c r="J65" i="15" s="1"/>
  <c r="E65" i="15"/>
  <c r="F65" i="15" s="1"/>
  <c r="D65" i="15"/>
  <c r="J64" i="15"/>
  <c r="F64" i="15"/>
  <c r="I64" i="15" s="1"/>
  <c r="J63" i="15"/>
  <c r="I63" i="15"/>
  <c r="F63" i="15"/>
  <c r="J62" i="15"/>
  <c r="F62" i="15"/>
  <c r="I62" i="15" s="1"/>
  <c r="H61" i="15"/>
  <c r="G61" i="15"/>
  <c r="J61" i="15" s="1"/>
  <c r="D61" i="15"/>
  <c r="F61" i="15" s="1"/>
  <c r="J60" i="15"/>
  <c r="I60" i="15"/>
  <c r="F60" i="15"/>
  <c r="J59" i="15"/>
  <c r="F59" i="15"/>
  <c r="I59" i="15" s="1"/>
  <c r="J58" i="15"/>
  <c r="I58" i="15"/>
  <c r="F58" i="15"/>
  <c r="J57" i="15"/>
  <c r="H57" i="15"/>
  <c r="G57" i="15"/>
  <c r="F57" i="15"/>
  <c r="I57" i="15" s="1"/>
  <c r="D57" i="15"/>
  <c r="J56" i="15"/>
  <c r="I56" i="15"/>
  <c r="J55" i="15"/>
  <c r="F55" i="15"/>
  <c r="I55" i="15" s="1"/>
  <c r="H54" i="15"/>
  <c r="G54" i="15"/>
  <c r="J54" i="15" s="1"/>
  <c r="D54" i="15"/>
  <c r="F54" i="15" s="1"/>
  <c r="I54" i="15" s="1"/>
  <c r="J53" i="15"/>
  <c r="I53" i="15"/>
  <c r="J52" i="15"/>
  <c r="I52" i="15"/>
  <c r="F52" i="15"/>
  <c r="H51" i="15"/>
  <c r="J51" i="15" s="1"/>
  <c r="G51" i="15"/>
  <c r="I51" i="15" s="1"/>
  <c r="F51" i="15"/>
  <c r="D51" i="15"/>
  <c r="J50" i="15"/>
  <c r="F50" i="15"/>
  <c r="I50" i="15" s="1"/>
  <c r="J49" i="15"/>
  <c r="I49" i="15"/>
  <c r="F49" i="15"/>
  <c r="J48" i="15"/>
  <c r="F48" i="15"/>
  <c r="I48" i="15" s="1"/>
  <c r="J47" i="15"/>
  <c r="I47" i="15"/>
  <c r="F47" i="15"/>
  <c r="J46" i="15"/>
  <c r="H46" i="15"/>
  <c r="G46" i="15"/>
  <c r="F46" i="15"/>
  <c r="I46" i="15" s="1"/>
  <c r="D46" i="15"/>
  <c r="J42" i="15"/>
  <c r="F42" i="15"/>
  <c r="I42" i="15" s="1"/>
  <c r="H41" i="15"/>
  <c r="G41" i="15"/>
  <c r="J41" i="15" s="1"/>
  <c r="D41" i="15"/>
  <c r="F41" i="15" s="1"/>
  <c r="J40" i="15"/>
  <c r="I40" i="15"/>
  <c r="F40" i="15"/>
  <c r="J39" i="15"/>
  <c r="F39" i="15"/>
  <c r="I39" i="15" s="1"/>
  <c r="J38" i="15"/>
  <c r="I38" i="15"/>
  <c r="F38" i="15"/>
  <c r="J37" i="15"/>
  <c r="F37" i="15"/>
  <c r="I37" i="15" s="1"/>
  <c r="J36" i="15"/>
  <c r="I36" i="15"/>
  <c r="F36" i="15"/>
  <c r="H35" i="15"/>
  <c r="E35" i="15"/>
  <c r="D35" i="15"/>
  <c r="F35" i="15" s="1"/>
  <c r="J34" i="15"/>
  <c r="I34" i="15"/>
  <c r="F34" i="15"/>
  <c r="J33" i="15"/>
  <c r="F33" i="15"/>
  <c r="I33" i="15" s="1"/>
  <c r="J32" i="15"/>
  <c r="I32" i="15"/>
  <c r="F32" i="15"/>
  <c r="J31" i="15"/>
  <c r="F31" i="15"/>
  <c r="I31" i="15" s="1"/>
  <c r="J30" i="15"/>
  <c r="I30" i="15"/>
  <c r="F30" i="15"/>
  <c r="J29" i="15"/>
  <c r="F29" i="15"/>
  <c r="I29" i="15" s="1"/>
  <c r="J28" i="15"/>
  <c r="I28" i="15"/>
  <c r="F28" i="15"/>
  <c r="J27" i="15"/>
  <c r="F27" i="15"/>
  <c r="I27" i="15" s="1"/>
  <c r="J26" i="15"/>
  <c r="I26" i="15"/>
  <c r="F26" i="15"/>
  <c r="J25" i="15"/>
  <c r="H25" i="15"/>
  <c r="H24" i="15" s="1"/>
  <c r="G25" i="15"/>
  <c r="F25" i="15"/>
  <c r="I25" i="15" s="1"/>
  <c r="E25" i="15"/>
  <c r="D25" i="15"/>
  <c r="D24" i="15" s="1"/>
  <c r="F24" i="15" s="1"/>
  <c r="E24" i="15"/>
  <c r="J23" i="15"/>
  <c r="F23" i="15"/>
  <c r="I23" i="15" s="1"/>
  <c r="H22" i="15"/>
  <c r="G22" i="15"/>
  <c r="J22" i="15" s="1"/>
  <c r="E22" i="15"/>
  <c r="F22" i="15" s="1"/>
  <c r="D22" i="15"/>
  <c r="J21" i="15"/>
  <c r="F21" i="15"/>
  <c r="I21" i="15" s="1"/>
  <c r="H20" i="15"/>
  <c r="G20" i="15"/>
  <c r="G19" i="15" s="1"/>
  <c r="E20" i="15"/>
  <c r="E19" i="15" s="1"/>
  <c r="E18" i="15" s="1"/>
  <c r="D20" i="15"/>
  <c r="H19" i="15"/>
  <c r="H18" i="15" s="1"/>
  <c r="H17" i="15" s="1"/>
  <c r="H123" i="15" s="1"/>
  <c r="D19" i="15"/>
  <c r="J122" i="14"/>
  <c r="I122" i="14"/>
  <c r="F122" i="14"/>
  <c r="J121" i="14"/>
  <c r="I121" i="14"/>
  <c r="F121" i="14"/>
  <c r="J120" i="14"/>
  <c r="F120" i="14"/>
  <c r="I120" i="14" s="1"/>
  <c r="J119" i="14"/>
  <c r="F119" i="14"/>
  <c r="I119" i="14" s="1"/>
  <c r="J118" i="14"/>
  <c r="H118" i="14"/>
  <c r="G118" i="14"/>
  <c r="I118" i="14" s="1"/>
  <c r="F118" i="14"/>
  <c r="E118" i="14"/>
  <c r="D118" i="14"/>
  <c r="J117" i="14"/>
  <c r="I117" i="14"/>
  <c r="F117" i="14"/>
  <c r="J116" i="14"/>
  <c r="F116" i="14"/>
  <c r="I116" i="14" s="1"/>
  <c r="J115" i="14"/>
  <c r="F115" i="14"/>
  <c r="I115" i="14" s="1"/>
  <c r="J114" i="14"/>
  <c r="F114" i="14"/>
  <c r="I114" i="14" s="1"/>
  <c r="J113" i="14"/>
  <c r="I113" i="14"/>
  <c r="F113" i="14"/>
  <c r="J112" i="14"/>
  <c r="F112" i="14"/>
  <c r="I112" i="14" s="1"/>
  <c r="J111" i="14"/>
  <c r="F111" i="14"/>
  <c r="I111" i="14" s="1"/>
  <c r="J110" i="14"/>
  <c r="H110" i="14"/>
  <c r="G110" i="14"/>
  <c r="I110" i="14" s="1"/>
  <c r="F110" i="14"/>
  <c r="E110" i="14"/>
  <c r="D110" i="14"/>
  <c r="J109" i="14"/>
  <c r="I109" i="14"/>
  <c r="F109" i="14"/>
  <c r="J108" i="14"/>
  <c r="F108" i="14"/>
  <c r="I108" i="14" s="1"/>
  <c r="J107" i="14"/>
  <c r="F107" i="14"/>
  <c r="I107" i="14" s="1"/>
  <c r="J106" i="14"/>
  <c r="H106" i="14"/>
  <c r="G106" i="14"/>
  <c r="I106" i="14" s="1"/>
  <c r="F106" i="14"/>
  <c r="E106" i="14"/>
  <c r="D106" i="14"/>
  <c r="J105" i="14"/>
  <c r="I105" i="14"/>
  <c r="F105" i="14"/>
  <c r="J104" i="14"/>
  <c r="F104" i="14"/>
  <c r="I104" i="14" s="1"/>
  <c r="J103" i="14"/>
  <c r="F103" i="14"/>
  <c r="I103" i="14" s="1"/>
  <c r="F102" i="14"/>
  <c r="J101" i="14"/>
  <c r="E101" i="14"/>
  <c r="E98" i="14" s="1"/>
  <c r="D101" i="14"/>
  <c r="J100" i="14"/>
  <c r="F100" i="14"/>
  <c r="I100" i="14" s="1"/>
  <c r="J99" i="14"/>
  <c r="F99" i="14"/>
  <c r="I99" i="14" s="1"/>
  <c r="J98" i="14"/>
  <c r="H98" i="14"/>
  <c r="G98" i="14"/>
  <c r="D98" i="14"/>
  <c r="H97" i="14"/>
  <c r="D97" i="14"/>
  <c r="J96" i="14"/>
  <c r="F96" i="14"/>
  <c r="I96" i="14" s="1"/>
  <c r="J95" i="14"/>
  <c r="F95" i="14"/>
  <c r="I95" i="14" s="1"/>
  <c r="J94" i="14"/>
  <c r="I94" i="14"/>
  <c r="F94" i="14"/>
  <c r="J93" i="14"/>
  <c r="H93" i="14"/>
  <c r="G93" i="14"/>
  <c r="E93" i="14"/>
  <c r="F93" i="14" s="1"/>
  <c r="I93" i="14" s="1"/>
  <c r="D93" i="14"/>
  <c r="J92" i="14"/>
  <c r="I92" i="14"/>
  <c r="J91" i="14"/>
  <c r="F91" i="14"/>
  <c r="I91" i="14" s="1"/>
  <c r="J90" i="14"/>
  <c r="I90" i="14"/>
  <c r="F90" i="14"/>
  <c r="J89" i="14"/>
  <c r="F89" i="14"/>
  <c r="I89" i="14" s="1"/>
  <c r="J88" i="14"/>
  <c r="F88" i="14"/>
  <c r="I88" i="14" s="1"/>
  <c r="J87" i="14"/>
  <c r="F87" i="14"/>
  <c r="I87" i="14" s="1"/>
  <c r="J86" i="14"/>
  <c r="I86" i="14"/>
  <c r="F86" i="14"/>
  <c r="H85" i="14"/>
  <c r="H82" i="14" s="1"/>
  <c r="J82" i="14" s="1"/>
  <c r="G85" i="14"/>
  <c r="J85" i="14" s="1"/>
  <c r="E85" i="14"/>
  <c r="D85" i="14"/>
  <c r="F85" i="14" s="1"/>
  <c r="J84" i="14"/>
  <c r="F84" i="14"/>
  <c r="I84" i="14" s="1"/>
  <c r="J83" i="14"/>
  <c r="I83" i="14"/>
  <c r="F83" i="14"/>
  <c r="G82" i="14"/>
  <c r="E82" i="14"/>
  <c r="D82" i="14"/>
  <c r="J81" i="14"/>
  <c r="F81" i="14"/>
  <c r="I81" i="14" s="1"/>
  <c r="J80" i="14"/>
  <c r="F80" i="14"/>
  <c r="I80" i="14" s="1"/>
  <c r="J79" i="14"/>
  <c r="F79" i="14"/>
  <c r="I79" i="14" s="1"/>
  <c r="J78" i="14"/>
  <c r="I78" i="14"/>
  <c r="F78" i="14"/>
  <c r="J77" i="14"/>
  <c r="F77" i="14"/>
  <c r="I77" i="14" s="1"/>
  <c r="J76" i="14"/>
  <c r="F76" i="14"/>
  <c r="I76" i="14" s="1"/>
  <c r="J75" i="14"/>
  <c r="F75" i="14"/>
  <c r="I75" i="14" s="1"/>
  <c r="J74" i="14"/>
  <c r="I74" i="14"/>
  <c r="F74" i="14"/>
  <c r="J73" i="14"/>
  <c r="F73" i="14"/>
  <c r="I73" i="14" s="1"/>
  <c r="J72" i="14"/>
  <c r="F72" i="14"/>
  <c r="I72" i="14" s="1"/>
  <c r="J71" i="14"/>
  <c r="F71" i="14"/>
  <c r="I71" i="14" s="1"/>
  <c r="J70" i="14"/>
  <c r="I70" i="14"/>
  <c r="F70" i="14"/>
  <c r="J69" i="14"/>
  <c r="F69" i="14"/>
  <c r="I69" i="14" s="1"/>
  <c r="J68" i="14"/>
  <c r="F68" i="14"/>
  <c r="I68" i="14" s="1"/>
  <c r="J67" i="14"/>
  <c r="I67" i="14"/>
  <c r="F67" i="14"/>
  <c r="J66" i="14"/>
  <c r="I66" i="14"/>
  <c r="F66" i="14"/>
  <c r="H65" i="14"/>
  <c r="G65" i="14"/>
  <c r="J65" i="14" s="1"/>
  <c r="E65" i="14"/>
  <c r="D65" i="14"/>
  <c r="F65" i="14" s="1"/>
  <c r="I65" i="14" s="1"/>
  <c r="J64" i="14"/>
  <c r="F64" i="14"/>
  <c r="I64" i="14" s="1"/>
  <c r="J63" i="14"/>
  <c r="F63" i="14"/>
  <c r="I63" i="14" s="1"/>
  <c r="J62" i="14"/>
  <c r="I62" i="14"/>
  <c r="F62" i="14"/>
  <c r="H61" i="14"/>
  <c r="G61" i="14"/>
  <c r="J61" i="14" s="1"/>
  <c r="D61" i="14"/>
  <c r="F61" i="14" s="1"/>
  <c r="I61" i="14" s="1"/>
  <c r="J60" i="14"/>
  <c r="F60" i="14"/>
  <c r="I60" i="14" s="1"/>
  <c r="J59" i="14"/>
  <c r="I59" i="14"/>
  <c r="F59" i="14"/>
  <c r="J58" i="14"/>
  <c r="F58" i="14"/>
  <c r="I58" i="14" s="1"/>
  <c r="H57" i="14"/>
  <c r="G57" i="14"/>
  <c r="J57" i="14" s="1"/>
  <c r="D57" i="14"/>
  <c r="F57" i="14" s="1"/>
  <c r="J56" i="14"/>
  <c r="I56" i="14"/>
  <c r="J55" i="14"/>
  <c r="F55" i="14"/>
  <c r="I55" i="14" s="1"/>
  <c r="J54" i="14"/>
  <c r="H54" i="14"/>
  <c r="G54" i="14"/>
  <c r="I54" i="14" s="1"/>
  <c r="F54" i="14"/>
  <c r="D54" i="14"/>
  <c r="J53" i="14"/>
  <c r="I53" i="14"/>
  <c r="J52" i="14"/>
  <c r="F52" i="14"/>
  <c r="I52" i="14" s="1"/>
  <c r="J51" i="14"/>
  <c r="H51" i="14"/>
  <c r="G51" i="14"/>
  <c r="D51" i="14"/>
  <c r="F51" i="14" s="1"/>
  <c r="I51" i="14" s="1"/>
  <c r="J50" i="14"/>
  <c r="F50" i="14"/>
  <c r="I50" i="14" s="1"/>
  <c r="J49" i="14"/>
  <c r="I49" i="14"/>
  <c r="F49" i="14"/>
  <c r="J48" i="14"/>
  <c r="I48" i="14"/>
  <c r="F48" i="14"/>
  <c r="J47" i="14"/>
  <c r="F47" i="14"/>
  <c r="I47" i="14" s="1"/>
  <c r="H46" i="14"/>
  <c r="G46" i="14"/>
  <c r="J46" i="14" s="1"/>
  <c r="D46" i="14"/>
  <c r="F46" i="14" s="1"/>
  <c r="J42" i="14"/>
  <c r="I42" i="14"/>
  <c r="F42" i="14"/>
  <c r="H41" i="14"/>
  <c r="H35" i="14" s="1"/>
  <c r="J35" i="14" s="1"/>
  <c r="G41" i="14"/>
  <c r="J41" i="14" s="1"/>
  <c r="D41" i="14"/>
  <c r="F41" i="14" s="1"/>
  <c r="I41" i="14" s="1"/>
  <c r="J40" i="14"/>
  <c r="F40" i="14"/>
  <c r="I40" i="14" s="1"/>
  <c r="J39" i="14"/>
  <c r="I39" i="14"/>
  <c r="F39" i="14"/>
  <c r="J38" i="14"/>
  <c r="F38" i="14"/>
  <c r="I38" i="14" s="1"/>
  <c r="J37" i="14"/>
  <c r="F37" i="14"/>
  <c r="I37" i="14" s="1"/>
  <c r="J36" i="14"/>
  <c r="F36" i="14"/>
  <c r="I36" i="14" s="1"/>
  <c r="G35" i="14"/>
  <c r="E35" i="14"/>
  <c r="E24" i="14" s="1"/>
  <c r="D35" i="14"/>
  <c r="J34" i="14"/>
  <c r="F34" i="14"/>
  <c r="I34" i="14" s="1"/>
  <c r="J33" i="14"/>
  <c r="F33" i="14"/>
  <c r="I33" i="14" s="1"/>
  <c r="J32" i="14"/>
  <c r="I32" i="14"/>
  <c r="F32" i="14"/>
  <c r="J31" i="14"/>
  <c r="I31" i="14"/>
  <c r="F31" i="14"/>
  <c r="J30" i="14"/>
  <c r="F30" i="14"/>
  <c r="I30" i="14" s="1"/>
  <c r="J29" i="14"/>
  <c r="F29" i="14"/>
  <c r="I29" i="14" s="1"/>
  <c r="J28" i="14"/>
  <c r="I28" i="14"/>
  <c r="F28" i="14"/>
  <c r="J27" i="14"/>
  <c r="I27" i="14"/>
  <c r="F27" i="14"/>
  <c r="J26" i="14"/>
  <c r="F26" i="14"/>
  <c r="I26" i="14" s="1"/>
  <c r="H25" i="14"/>
  <c r="H24" i="14" s="1"/>
  <c r="G25" i="14"/>
  <c r="J25" i="14" s="1"/>
  <c r="E25" i="14"/>
  <c r="D25" i="14"/>
  <c r="F25" i="14" s="1"/>
  <c r="J23" i="14"/>
  <c r="I23" i="14"/>
  <c r="F23" i="14"/>
  <c r="H22" i="14"/>
  <c r="H19" i="14" s="1"/>
  <c r="G22" i="14"/>
  <c r="J22" i="14" s="1"/>
  <c r="E22" i="14"/>
  <c r="D22" i="14"/>
  <c r="D19" i="14" s="1"/>
  <c r="J21" i="14"/>
  <c r="F21" i="14"/>
  <c r="I21" i="14" s="1"/>
  <c r="J20" i="14"/>
  <c r="H20" i="14"/>
  <c r="G20" i="14"/>
  <c r="I20" i="14" s="1"/>
  <c r="F20" i="14"/>
  <c r="E20" i="14"/>
  <c r="D20" i="14"/>
  <c r="E19" i="14"/>
  <c r="J122" i="13"/>
  <c r="I122" i="13"/>
  <c r="F122" i="13"/>
  <c r="J121" i="13"/>
  <c r="F121" i="13"/>
  <c r="I121" i="13" s="1"/>
  <c r="J120" i="13"/>
  <c r="F120" i="13"/>
  <c r="I120" i="13" s="1"/>
  <c r="J119" i="13"/>
  <c r="F119" i="13"/>
  <c r="I119" i="13" s="1"/>
  <c r="J118" i="13"/>
  <c r="H118" i="13"/>
  <c r="G118" i="13"/>
  <c r="E118" i="13"/>
  <c r="F118" i="13" s="1"/>
  <c r="I118" i="13" s="1"/>
  <c r="D118" i="13"/>
  <c r="J117" i="13"/>
  <c r="F117" i="13"/>
  <c r="I117" i="13" s="1"/>
  <c r="J116" i="13"/>
  <c r="F116" i="13"/>
  <c r="I116" i="13" s="1"/>
  <c r="J115" i="13"/>
  <c r="F115" i="13"/>
  <c r="I115" i="13" s="1"/>
  <c r="J114" i="13"/>
  <c r="I114" i="13"/>
  <c r="F114" i="13"/>
  <c r="J113" i="13"/>
  <c r="F113" i="13"/>
  <c r="I113" i="13" s="1"/>
  <c r="J112" i="13"/>
  <c r="F112" i="13"/>
  <c r="I112" i="13" s="1"/>
  <c r="J111" i="13"/>
  <c r="F111" i="13"/>
  <c r="I111" i="13" s="1"/>
  <c r="J110" i="13"/>
  <c r="H110" i="13"/>
  <c r="G110" i="13"/>
  <c r="E110" i="13"/>
  <c r="F110" i="13" s="1"/>
  <c r="I110" i="13" s="1"/>
  <c r="D110" i="13"/>
  <c r="J109" i="13"/>
  <c r="F109" i="13"/>
  <c r="I109" i="13" s="1"/>
  <c r="J108" i="13"/>
  <c r="F108" i="13"/>
  <c r="I108" i="13" s="1"/>
  <c r="J107" i="13"/>
  <c r="F107" i="13"/>
  <c r="I107" i="13" s="1"/>
  <c r="J106" i="13"/>
  <c r="H106" i="13"/>
  <c r="G106" i="13"/>
  <c r="E106" i="13"/>
  <c r="F106" i="13" s="1"/>
  <c r="I106" i="13" s="1"/>
  <c r="D106" i="13"/>
  <c r="J105" i="13"/>
  <c r="F105" i="13"/>
  <c r="I105" i="13" s="1"/>
  <c r="J104" i="13"/>
  <c r="F104" i="13"/>
  <c r="I104" i="13" s="1"/>
  <c r="J103" i="13"/>
  <c r="F103" i="13"/>
  <c r="I103" i="13" s="1"/>
  <c r="F102" i="13"/>
  <c r="J101" i="13"/>
  <c r="E101" i="13"/>
  <c r="D101" i="13"/>
  <c r="D98" i="13" s="1"/>
  <c r="J100" i="13"/>
  <c r="F100" i="13"/>
  <c r="I100" i="13" s="1"/>
  <c r="J99" i="13"/>
  <c r="F99" i="13"/>
  <c r="I99" i="13" s="1"/>
  <c r="J98" i="13"/>
  <c r="H98" i="13"/>
  <c r="G98" i="13"/>
  <c r="E98" i="13"/>
  <c r="E97" i="13" s="1"/>
  <c r="H97" i="13"/>
  <c r="G97" i="13"/>
  <c r="J97" i="13" s="1"/>
  <c r="J96" i="13"/>
  <c r="F96" i="13"/>
  <c r="I96" i="13" s="1"/>
  <c r="J95" i="13"/>
  <c r="I95" i="13"/>
  <c r="F95" i="13"/>
  <c r="J94" i="13"/>
  <c r="I94" i="13"/>
  <c r="F94" i="13"/>
  <c r="H93" i="13"/>
  <c r="G93" i="13"/>
  <c r="J93" i="13" s="1"/>
  <c r="E93" i="13"/>
  <c r="D93" i="13"/>
  <c r="F93" i="13" s="1"/>
  <c r="J92" i="13"/>
  <c r="I92" i="13"/>
  <c r="J91" i="13"/>
  <c r="I91" i="13"/>
  <c r="F91" i="13"/>
  <c r="J90" i="13"/>
  <c r="F90" i="13"/>
  <c r="I90" i="13" s="1"/>
  <c r="J89" i="13"/>
  <c r="F89" i="13"/>
  <c r="I89" i="13" s="1"/>
  <c r="J88" i="13"/>
  <c r="I88" i="13"/>
  <c r="F88" i="13"/>
  <c r="J87" i="13"/>
  <c r="I87" i="13"/>
  <c r="F87" i="13"/>
  <c r="J86" i="13"/>
  <c r="F86" i="13"/>
  <c r="I86" i="13" s="1"/>
  <c r="E86" i="13"/>
  <c r="J85" i="13"/>
  <c r="F85" i="13"/>
  <c r="I85" i="13" s="1"/>
  <c r="E85" i="13"/>
  <c r="D85" i="13"/>
  <c r="J84" i="13"/>
  <c r="I84" i="13"/>
  <c r="F84" i="13"/>
  <c r="J83" i="13"/>
  <c r="F83" i="13"/>
  <c r="F82" i="13" s="1"/>
  <c r="H82" i="13"/>
  <c r="G82" i="13"/>
  <c r="J82" i="13" s="1"/>
  <c r="E82" i="13"/>
  <c r="D82" i="13"/>
  <c r="J81" i="13"/>
  <c r="I81" i="13"/>
  <c r="F81" i="13"/>
  <c r="J80" i="13"/>
  <c r="I80" i="13"/>
  <c r="F80" i="13"/>
  <c r="J79" i="13"/>
  <c r="F79" i="13"/>
  <c r="I79" i="13" s="1"/>
  <c r="J78" i="13"/>
  <c r="F78" i="13"/>
  <c r="I78" i="13" s="1"/>
  <c r="J77" i="13"/>
  <c r="I77" i="13"/>
  <c r="F77" i="13"/>
  <c r="J76" i="13"/>
  <c r="I76" i="13"/>
  <c r="F76" i="13"/>
  <c r="J75" i="13"/>
  <c r="F75" i="13"/>
  <c r="I75" i="13" s="1"/>
  <c r="J74" i="13"/>
  <c r="F74" i="13"/>
  <c r="I74" i="13" s="1"/>
  <c r="J73" i="13"/>
  <c r="I73" i="13"/>
  <c r="F73" i="13"/>
  <c r="J72" i="13"/>
  <c r="I72" i="13"/>
  <c r="F72" i="13"/>
  <c r="J71" i="13"/>
  <c r="F71" i="13"/>
  <c r="I71" i="13" s="1"/>
  <c r="J70" i="13"/>
  <c r="F70" i="13"/>
  <c r="I70" i="13" s="1"/>
  <c r="J69" i="13"/>
  <c r="I69" i="13"/>
  <c r="F69" i="13"/>
  <c r="J68" i="13"/>
  <c r="I68" i="13"/>
  <c r="F68" i="13"/>
  <c r="J67" i="13"/>
  <c r="F67" i="13"/>
  <c r="I67" i="13" s="1"/>
  <c r="J66" i="13"/>
  <c r="F66" i="13"/>
  <c r="I66" i="13" s="1"/>
  <c r="J65" i="13"/>
  <c r="H65" i="13"/>
  <c r="G65" i="13"/>
  <c r="F65" i="13"/>
  <c r="I65" i="13" s="1"/>
  <c r="E65" i="13"/>
  <c r="D65" i="13"/>
  <c r="J64" i="13"/>
  <c r="I64" i="13"/>
  <c r="F64" i="13"/>
  <c r="J63" i="13"/>
  <c r="F63" i="13"/>
  <c r="I63" i="13" s="1"/>
  <c r="J62" i="13"/>
  <c r="F62" i="13"/>
  <c r="I62" i="13" s="1"/>
  <c r="J61" i="13"/>
  <c r="H61" i="13"/>
  <c r="G61" i="13"/>
  <c r="I61" i="13" s="1"/>
  <c r="F61" i="13"/>
  <c r="D61" i="13"/>
  <c r="J60" i="13"/>
  <c r="F60" i="13"/>
  <c r="I60" i="13" s="1"/>
  <c r="J59" i="13"/>
  <c r="F59" i="13"/>
  <c r="I59" i="13" s="1"/>
  <c r="J58" i="13"/>
  <c r="I58" i="13"/>
  <c r="F58" i="13"/>
  <c r="H57" i="13"/>
  <c r="G57" i="13"/>
  <c r="J57" i="13" s="1"/>
  <c r="D57" i="13"/>
  <c r="F57" i="13" s="1"/>
  <c r="I57" i="13" s="1"/>
  <c r="J56" i="13"/>
  <c r="I56" i="13"/>
  <c r="J55" i="13"/>
  <c r="I55" i="13"/>
  <c r="F55" i="13"/>
  <c r="H54" i="13"/>
  <c r="G54" i="13"/>
  <c r="J54" i="13" s="1"/>
  <c r="D54" i="13"/>
  <c r="F54" i="13" s="1"/>
  <c r="J53" i="13"/>
  <c r="I53" i="13"/>
  <c r="J52" i="13"/>
  <c r="F52" i="13"/>
  <c r="I52" i="13" s="1"/>
  <c r="H51" i="13"/>
  <c r="G51" i="13"/>
  <c r="J51" i="13" s="1"/>
  <c r="F51" i="13"/>
  <c r="D51" i="13"/>
  <c r="J50" i="13"/>
  <c r="I50" i="13"/>
  <c r="F50" i="13"/>
  <c r="J49" i="13"/>
  <c r="F49" i="13"/>
  <c r="I49" i="13" s="1"/>
  <c r="J48" i="13"/>
  <c r="F48" i="13"/>
  <c r="I48" i="13" s="1"/>
  <c r="J47" i="13"/>
  <c r="I47" i="13"/>
  <c r="F47" i="13"/>
  <c r="H46" i="13"/>
  <c r="G46" i="13"/>
  <c r="J46" i="13" s="1"/>
  <c r="D46" i="13"/>
  <c r="F46" i="13" s="1"/>
  <c r="I46" i="13" s="1"/>
  <c r="J42" i="13"/>
  <c r="F42" i="13"/>
  <c r="I42" i="13" s="1"/>
  <c r="J41" i="13"/>
  <c r="H41" i="13"/>
  <c r="G41" i="13"/>
  <c r="F41" i="13"/>
  <c r="I41" i="13" s="1"/>
  <c r="D41" i="13"/>
  <c r="J40" i="13"/>
  <c r="F40" i="13"/>
  <c r="I40" i="13" s="1"/>
  <c r="J39" i="13"/>
  <c r="F39" i="13"/>
  <c r="I39" i="13" s="1"/>
  <c r="J38" i="13"/>
  <c r="I38" i="13"/>
  <c r="F38" i="13"/>
  <c r="J37" i="13"/>
  <c r="I37" i="13"/>
  <c r="F37" i="13"/>
  <c r="J36" i="13"/>
  <c r="F36" i="13"/>
  <c r="I36" i="13" s="1"/>
  <c r="H35" i="13"/>
  <c r="G35" i="13"/>
  <c r="J35" i="13" s="1"/>
  <c r="F35" i="13"/>
  <c r="E35" i="13"/>
  <c r="D35" i="13"/>
  <c r="J34" i="13"/>
  <c r="I34" i="13"/>
  <c r="F34" i="13"/>
  <c r="J33" i="13"/>
  <c r="I33" i="13"/>
  <c r="F33" i="13"/>
  <c r="J32" i="13"/>
  <c r="F32" i="13"/>
  <c r="I32" i="13" s="1"/>
  <c r="J31" i="13"/>
  <c r="F31" i="13"/>
  <c r="I31" i="13" s="1"/>
  <c r="J30" i="13"/>
  <c r="I30" i="13"/>
  <c r="F30" i="13"/>
  <c r="J29" i="13"/>
  <c r="I29" i="13"/>
  <c r="F29" i="13"/>
  <c r="J28" i="13"/>
  <c r="F28" i="13"/>
  <c r="I28" i="13" s="1"/>
  <c r="J27" i="13"/>
  <c r="F27" i="13"/>
  <c r="I27" i="13" s="1"/>
  <c r="J26" i="13"/>
  <c r="I26" i="13"/>
  <c r="H25" i="13"/>
  <c r="H24" i="13" s="1"/>
  <c r="G25" i="13"/>
  <c r="J25" i="13" s="1"/>
  <c r="E25" i="13"/>
  <c r="E24" i="13" s="1"/>
  <c r="D25" i="13"/>
  <c r="F25" i="13" s="1"/>
  <c r="G24" i="13"/>
  <c r="J24" i="13" s="1"/>
  <c r="J23" i="13"/>
  <c r="I23" i="13"/>
  <c r="F23" i="13"/>
  <c r="H22" i="13"/>
  <c r="J22" i="13" s="1"/>
  <c r="G22" i="13"/>
  <c r="E22" i="13"/>
  <c r="E19" i="13" s="1"/>
  <c r="E18" i="13" s="1"/>
  <c r="E17" i="13" s="1"/>
  <c r="E123" i="13" s="1"/>
  <c r="D22" i="13"/>
  <c r="F22" i="13" s="1"/>
  <c r="I22" i="13" s="1"/>
  <c r="J21" i="13"/>
  <c r="F21" i="13"/>
  <c r="F20" i="13" s="1"/>
  <c r="H20" i="13"/>
  <c r="H19" i="13" s="1"/>
  <c r="H18" i="13" s="1"/>
  <c r="H17" i="13" s="1"/>
  <c r="H123" i="13" s="1"/>
  <c r="G20" i="13"/>
  <c r="J20" i="13" s="1"/>
  <c r="E20" i="13"/>
  <c r="D20" i="13"/>
  <c r="D19" i="13" s="1"/>
  <c r="G18" i="23" l="1"/>
  <c r="I22" i="23"/>
  <c r="D18" i="23"/>
  <c r="F19" i="23"/>
  <c r="I19" i="23" s="1"/>
  <c r="I97" i="23"/>
  <c r="J19" i="23"/>
  <c r="G24" i="23"/>
  <c r="F54" i="23"/>
  <c r="I54" i="23" s="1"/>
  <c r="E82" i="23"/>
  <c r="I25" i="23"/>
  <c r="J41" i="23"/>
  <c r="I61" i="23"/>
  <c r="I65" i="23"/>
  <c r="I85" i="23"/>
  <c r="F97" i="23"/>
  <c r="E24" i="23"/>
  <c r="E18" i="23" s="1"/>
  <c r="E17" i="23" s="1"/>
  <c r="E123" i="23" s="1"/>
  <c r="G82" i="23"/>
  <c r="G18" i="22"/>
  <c r="D18" i="22"/>
  <c r="F19" i="22"/>
  <c r="I19" i="22" s="1"/>
  <c r="J97" i="22"/>
  <c r="J19" i="22"/>
  <c r="G24" i="22"/>
  <c r="F54" i="22"/>
  <c r="I54" i="22" s="1"/>
  <c r="I25" i="22"/>
  <c r="J41" i="22"/>
  <c r="I61" i="22"/>
  <c r="I65" i="22"/>
  <c r="E24" i="22"/>
  <c r="F24" i="22" s="1"/>
  <c r="H18" i="21"/>
  <c r="H17" i="21" s="1"/>
  <c r="H126" i="21" s="1"/>
  <c r="F19" i="21"/>
  <c r="I19" i="21" s="1"/>
  <c r="J19" i="21"/>
  <c r="D18" i="21"/>
  <c r="F20" i="21"/>
  <c r="I20" i="21" s="1"/>
  <c r="J20" i="21"/>
  <c r="F84" i="21"/>
  <c r="I84" i="21" s="1"/>
  <c r="D99" i="21"/>
  <c r="F99" i="21" s="1"/>
  <c r="I22" i="21"/>
  <c r="I42" i="21"/>
  <c r="I52" i="21"/>
  <c r="I95" i="21"/>
  <c r="I103" i="21"/>
  <c r="G36" i="21"/>
  <c r="G100" i="21"/>
  <c r="F19" i="20"/>
  <c r="I41" i="20"/>
  <c r="J97" i="20"/>
  <c r="F98" i="20"/>
  <c r="I98" i="20" s="1"/>
  <c r="E97" i="20"/>
  <c r="F97" i="20" s="1"/>
  <c r="I21" i="20"/>
  <c r="D24" i="20"/>
  <c r="F24" i="20" s="1"/>
  <c r="I20" i="20"/>
  <c r="I24" i="20"/>
  <c r="J25" i="20"/>
  <c r="H35" i="20"/>
  <c r="J35" i="20" s="1"/>
  <c r="I46" i="20"/>
  <c r="I57" i="20"/>
  <c r="I61" i="20"/>
  <c r="I65" i="20"/>
  <c r="G19" i="20"/>
  <c r="H17" i="19"/>
  <c r="H123" i="19"/>
  <c r="F98" i="19"/>
  <c r="E17" i="19"/>
  <c r="E123" i="19" s="1"/>
  <c r="D18" i="19"/>
  <c r="F20" i="19"/>
  <c r="I20" i="19" s="1"/>
  <c r="I54" i="19"/>
  <c r="I61" i="19"/>
  <c r="I65" i="19"/>
  <c r="G97" i="19"/>
  <c r="I22" i="19"/>
  <c r="F35" i="19"/>
  <c r="I41" i="19"/>
  <c r="I51" i="19"/>
  <c r="I93" i="19"/>
  <c r="D97" i="19"/>
  <c r="F97" i="19" s="1"/>
  <c r="I98" i="19"/>
  <c r="G19" i="19"/>
  <c r="G35" i="19"/>
  <c r="F19" i="18"/>
  <c r="I19" i="18" s="1"/>
  <c r="J19" i="18"/>
  <c r="F98" i="18"/>
  <c r="I98" i="18" s="1"/>
  <c r="F99" i="18"/>
  <c r="I99" i="18" s="1"/>
  <c r="E98" i="18"/>
  <c r="D18" i="18"/>
  <c r="F20" i="18"/>
  <c r="I20" i="18" s="1"/>
  <c r="J20" i="18"/>
  <c r="I22" i="18"/>
  <c r="G24" i="18"/>
  <c r="J41" i="18"/>
  <c r="I46" i="18"/>
  <c r="I57" i="18"/>
  <c r="I61" i="18"/>
  <c r="I65" i="18"/>
  <c r="F19" i="17"/>
  <c r="F99" i="17"/>
  <c r="I99" i="17" s="1"/>
  <c r="E98" i="17"/>
  <c r="F98" i="17" s="1"/>
  <c r="H18" i="17"/>
  <c r="H17" i="17" s="1"/>
  <c r="H124" i="17" s="1"/>
  <c r="J19" i="17"/>
  <c r="I19" i="17"/>
  <c r="D18" i="17"/>
  <c r="I22" i="17"/>
  <c r="G24" i="17"/>
  <c r="I54" i="17"/>
  <c r="G98" i="17"/>
  <c r="F102" i="17"/>
  <c r="I102" i="17" s="1"/>
  <c r="I41" i="17"/>
  <c r="G35" i="17"/>
  <c r="F19" i="16"/>
  <c r="E98" i="16"/>
  <c r="F98" i="16" s="1"/>
  <c r="F99" i="16"/>
  <c r="I99" i="16" s="1"/>
  <c r="H18" i="16"/>
  <c r="H17" i="16" s="1"/>
  <c r="H124" i="16" s="1"/>
  <c r="H24" i="16"/>
  <c r="G24" i="16"/>
  <c r="F35" i="16"/>
  <c r="I35" i="16" s="1"/>
  <c r="F102" i="16"/>
  <c r="I102" i="16" s="1"/>
  <c r="G19" i="16"/>
  <c r="F22" i="16"/>
  <c r="I22" i="16" s="1"/>
  <c r="D24" i="16"/>
  <c r="F24" i="16" s="1"/>
  <c r="I25" i="16"/>
  <c r="I46" i="16"/>
  <c r="I57" i="16"/>
  <c r="G98" i="16"/>
  <c r="J97" i="15"/>
  <c r="F19" i="15"/>
  <c r="J19" i="15"/>
  <c r="I19" i="15"/>
  <c r="F98" i="15"/>
  <c r="I98" i="15" s="1"/>
  <c r="E97" i="15"/>
  <c r="F97" i="15" s="1"/>
  <c r="I97" i="15" s="1"/>
  <c r="D18" i="15"/>
  <c r="F20" i="15"/>
  <c r="I20" i="15" s="1"/>
  <c r="J20" i="15"/>
  <c r="I22" i="15"/>
  <c r="I41" i="15"/>
  <c r="I61" i="15"/>
  <c r="I65" i="15"/>
  <c r="G35" i="15"/>
  <c r="H18" i="14"/>
  <c r="H17" i="14" s="1"/>
  <c r="H123" i="14" s="1"/>
  <c r="F19" i="14"/>
  <c r="I85" i="14"/>
  <c r="F82" i="14"/>
  <c r="I82" i="14" s="1"/>
  <c r="E18" i="14"/>
  <c r="E17" i="14" s="1"/>
  <c r="E123" i="14" s="1"/>
  <c r="F98" i="14"/>
  <c r="I98" i="14" s="1"/>
  <c r="E97" i="14"/>
  <c r="F97" i="14" s="1"/>
  <c r="G24" i="14"/>
  <c r="F101" i="14"/>
  <c r="I101" i="14" s="1"/>
  <c r="G19" i="14"/>
  <c r="F22" i="14"/>
  <c r="I22" i="14" s="1"/>
  <c r="D24" i="14"/>
  <c r="F24" i="14" s="1"/>
  <c r="I25" i="14"/>
  <c r="I46" i="14"/>
  <c r="I57" i="14"/>
  <c r="G97" i="14"/>
  <c r="F35" i="14"/>
  <c r="I35" i="14" s="1"/>
  <c r="D97" i="13"/>
  <c r="F97" i="13" s="1"/>
  <c r="F98" i="13"/>
  <c r="I98" i="13" s="1"/>
  <c r="F19" i="13"/>
  <c r="G19" i="13"/>
  <c r="I21" i="13"/>
  <c r="D24" i="13"/>
  <c r="F24" i="13" s="1"/>
  <c r="I25" i="13"/>
  <c r="I54" i="13"/>
  <c r="I83" i="13"/>
  <c r="I93" i="13"/>
  <c r="I97" i="13"/>
  <c r="I20" i="13"/>
  <c r="I24" i="13"/>
  <c r="I35" i="13"/>
  <c r="I51" i="13"/>
  <c r="I82" i="13"/>
  <c r="F101" i="13"/>
  <c r="I101" i="13" s="1"/>
  <c r="J94" i="7"/>
  <c r="J95" i="7"/>
  <c r="J96" i="7"/>
  <c r="I94" i="7"/>
  <c r="I95" i="7"/>
  <c r="I96" i="7"/>
  <c r="J18" i="23" l="1"/>
  <c r="G17" i="23"/>
  <c r="J24" i="23"/>
  <c r="F18" i="23"/>
  <c r="I18" i="23" s="1"/>
  <c r="D17" i="23"/>
  <c r="J82" i="23"/>
  <c r="I82" i="23"/>
  <c r="F24" i="23"/>
  <c r="I24" i="23" s="1"/>
  <c r="E18" i="22"/>
  <c r="E17" i="22" s="1"/>
  <c r="E124" i="22" s="1"/>
  <c r="D17" i="22"/>
  <c r="J18" i="22"/>
  <c r="G17" i="22"/>
  <c r="I24" i="22"/>
  <c r="J24" i="22"/>
  <c r="F18" i="21"/>
  <c r="D17" i="21"/>
  <c r="J100" i="21"/>
  <c r="G99" i="21"/>
  <c r="I100" i="21"/>
  <c r="J36" i="21"/>
  <c r="G24" i="21"/>
  <c r="I36" i="21"/>
  <c r="I97" i="20"/>
  <c r="E17" i="20"/>
  <c r="E123" i="20" s="1"/>
  <c r="H24" i="20"/>
  <c r="I19" i="20"/>
  <c r="J19" i="20"/>
  <c r="G18" i="20"/>
  <c r="D18" i="20"/>
  <c r="J19" i="19"/>
  <c r="I19" i="19"/>
  <c r="I97" i="19"/>
  <c r="J97" i="19"/>
  <c r="F18" i="19"/>
  <c r="D17" i="19"/>
  <c r="J35" i="19"/>
  <c r="G24" i="19"/>
  <c r="I35" i="19"/>
  <c r="J24" i="18"/>
  <c r="I24" i="18"/>
  <c r="F18" i="18"/>
  <c r="D17" i="18"/>
  <c r="G18" i="18"/>
  <c r="J98" i="17"/>
  <c r="I98" i="17"/>
  <c r="F18" i="17"/>
  <c r="D17" i="17"/>
  <c r="J24" i="17"/>
  <c r="I24" i="17"/>
  <c r="G18" i="17"/>
  <c r="J35" i="17"/>
  <c r="I35" i="17"/>
  <c r="J98" i="16"/>
  <c r="I98" i="16"/>
  <c r="I24" i="16"/>
  <c r="J24" i="16"/>
  <c r="G18" i="16"/>
  <c r="J19" i="16"/>
  <c r="I19" i="16"/>
  <c r="D18" i="16"/>
  <c r="J35" i="15"/>
  <c r="G24" i="15"/>
  <c r="I35" i="15"/>
  <c r="E17" i="15"/>
  <c r="E123" i="15" s="1"/>
  <c r="F18" i="15"/>
  <c r="D17" i="15"/>
  <c r="J97" i="14"/>
  <c r="I97" i="14"/>
  <c r="I24" i="14"/>
  <c r="J24" i="14"/>
  <c r="G18" i="14"/>
  <c r="J19" i="14"/>
  <c r="I19" i="14"/>
  <c r="D18" i="14"/>
  <c r="D18" i="13"/>
  <c r="I19" i="13"/>
  <c r="G18" i="13"/>
  <c r="J19" i="13"/>
  <c r="F17" i="23" l="1"/>
  <c r="F123" i="23" s="1"/>
  <c r="D123" i="23"/>
  <c r="J17" i="23"/>
  <c r="G123" i="23"/>
  <c r="F18" i="22"/>
  <c r="I18" i="22" s="1"/>
  <c r="J17" i="22"/>
  <c r="I17" i="22"/>
  <c r="G124" i="22"/>
  <c r="F17" i="22"/>
  <c r="F124" i="22" s="1"/>
  <c r="D124" i="22"/>
  <c r="F17" i="21"/>
  <c r="F126" i="21" s="1"/>
  <c r="D126" i="21"/>
  <c r="J99" i="21"/>
  <c r="I99" i="21"/>
  <c r="I24" i="21"/>
  <c r="J24" i="21"/>
  <c r="G18" i="21"/>
  <c r="G17" i="20"/>
  <c r="I18" i="20"/>
  <c r="J18" i="20"/>
  <c r="F18" i="20"/>
  <c r="D17" i="20"/>
  <c r="H18" i="20"/>
  <c r="H17" i="20" s="1"/>
  <c r="H123" i="20" s="1"/>
  <c r="J24" i="20"/>
  <c r="I24" i="19"/>
  <c r="J24" i="19"/>
  <c r="G18" i="19"/>
  <c r="F17" i="19"/>
  <c r="F123" i="19" s="1"/>
  <c r="D123" i="19"/>
  <c r="J18" i="18"/>
  <c r="I18" i="18"/>
  <c r="G17" i="18"/>
  <c r="D124" i="18"/>
  <c r="F17" i="18"/>
  <c r="F124" i="18" s="1"/>
  <c r="D124" i="17"/>
  <c r="F17" i="17"/>
  <c r="F124" i="17" s="1"/>
  <c r="J18" i="17"/>
  <c r="I18" i="17"/>
  <c r="G17" i="17"/>
  <c r="I18" i="16"/>
  <c r="G17" i="16"/>
  <c r="J18" i="16"/>
  <c r="F18" i="16"/>
  <c r="D17" i="16"/>
  <c r="F17" i="15"/>
  <c r="F123" i="15" s="1"/>
  <c r="D123" i="15"/>
  <c r="I24" i="15"/>
  <c r="J24" i="15"/>
  <c r="G18" i="15"/>
  <c r="J18" i="14"/>
  <c r="I18" i="14"/>
  <c r="G17" i="14"/>
  <c r="F18" i="14"/>
  <c r="D17" i="14"/>
  <c r="G17" i="13"/>
  <c r="J18" i="13"/>
  <c r="D17" i="13"/>
  <c r="F18" i="13"/>
  <c r="I18" i="13" s="1"/>
  <c r="J123" i="23" l="1"/>
  <c r="I123" i="23"/>
  <c r="I17" i="23"/>
  <c r="J124" i="22"/>
  <c r="I124" i="22"/>
  <c r="J18" i="21"/>
  <c r="I18" i="21"/>
  <c r="G17" i="21"/>
  <c r="F17" i="20"/>
  <c r="F123" i="20" s="1"/>
  <c r="D123" i="20"/>
  <c r="I17" i="20"/>
  <c r="J17" i="20"/>
  <c r="G123" i="20"/>
  <c r="J18" i="19"/>
  <c r="I18" i="19"/>
  <c r="G17" i="19"/>
  <c r="I17" i="18"/>
  <c r="G124" i="18"/>
  <c r="J17" i="18"/>
  <c r="I17" i="17"/>
  <c r="G124" i="17"/>
  <c r="J17" i="17"/>
  <c r="J17" i="16"/>
  <c r="I17" i="16"/>
  <c r="G124" i="16"/>
  <c r="F17" i="16"/>
  <c r="F124" i="16" s="1"/>
  <c r="D124" i="16"/>
  <c r="J18" i="15"/>
  <c r="I18" i="15"/>
  <c r="G17" i="15"/>
  <c r="F17" i="14"/>
  <c r="F123" i="14" s="1"/>
  <c r="D123" i="14"/>
  <c r="J17" i="14"/>
  <c r="G123" i="14"/>
  <c r="D123" i="13"/>
  <c r="F17" i="13"/>
  <c r="F123" i="13" s="1"/>
  <c r="J17" i="13"/>
  <c r="G123" i="13"/>
  <c r="I17" i="21" l="1"/>
  <c r="J17" i="21"/>
  <c r="G126" i="21"/>
  <c r="J123" i="20"/>
  <c r="I123" i="20"/>
  <c r="I17" i="19"/>
  <c r="G123" i="19"/>
  <c r="J17" i="19"/>
  <c r="J124" i="18"/>
  <c r="I124" i="18"/>
  <c r="J124" i="17"/>
  <c r="I124" i="17"/>
  <c r="J124" i="16"/>
  <c r="I124" i="16"/>
  <c r="I17" i="15"/>
  <c r="G123" i="15"/>
  <c r="J17" i="15"/>
  <c r="J123" i="14"/>
  <c r="I123" i="14"/>
  <c r="I17" i="14"/>
  <c r="I17" i="13"/>
  <c r="I123" i="13"/>
  <c r="J123" i="13"/>
  <c r="E20" i="7"/>
  <c r="J126" i="21" l="1"/>
  <c r="I126" i="21"/>
  <c r="J123" i="19"/>
  <c r="I123" i="19"/>
  <c r="J123" i="15"/>
  <c r="I123" i="15"/>
  <c r="H159" i="7"/>
  <c r="G25" i="12" l="1"/>
  <c r="G25" i="10"/>
  <c r="G25" i="9" l="1"/>
  <c r="G158" i="7"/>
  <c r="G159" i="7"/>
  <c r="G162" i="7"/>
  <c r="J114" i="7"/>
  <c r="H83" i="7" l="1"/>
  <c r="G83" i="7"/>
  <c r="F88" i="7"/>
  <c r="F83" i="7" s="1"/>
  <c r="E83" i="7"/>
  <c r="D83" i="7"/>
  <c r="J22" i="7" l="1"/>
  <c r="I22" i="7"/>
  <c r="G36" i="7"/>
  <c r="G20" i="7"/>
  <c r="G19" i="7" s="1"/>
  <c r="J124" i="40" l="1"/>
  <c r="F124" i="40"/>
  <c r="I124" i="40" s="1"/>
  <c r="J123" i="40"/>
  <c r="I123" i="40"/>
  <c r="F123" i="40"/>
  <c r="J122" i="40"/>
  <c r="F122" i="40"/>
  <c r="I122" i="40" s="1"/>
  <c r="J121" i="40"/>
  <c r="F121" i="40"/>
  <c r="I121" i="40" s="1"/>
  <c r="J120" i="40"/>
  <c r="H120" i="40"/>
  <c r="G120" i="40"/>
  <c r="I120" i="40" s="1"/>
  <c r="F120" i="40"/>
  <c r="E120" i="40"/>
  <c r="D120" i="40"/>
  <c r="J119" i="40"/>
  <c r="I119" i="40"/>
  <c r="F119" i="40"/>
  <c r="J118" i="40"/>
  <c r="F118" i="40"/>
  <c r="I118" i="40" s="1"/>
  <c r="J117" i="40"/>
  <c r="F117" i="40"/>
  <c r="I117" i="40" s="1"/>
  <c r="J116" i="40"/>
  <c r="I116" i="40"/>
  <c r="F116" i="40"/>
  <c r="J115" i="40"/>
  <c r="I115" i="40"/>
  <c r="F115" i="40"/>
  <c r="J114" i="40"/>
  <c r="F114" i="40"/>
  <c r="I114" i="40" s="1"/>
  <c r="J113" i="40"/>
  <c r="F113" i="40"/>
  <c r="I113" i="40" s="1"/>
  <c r="J112" i="40"/>
  <c r="H112" i="40"/>
  <c r="G112" i="40"/>
  <c r="F112" i="40"/>
  <c r="I112" i="40" s="1"/>
  <c r="E112" i="40"/>
  <c r="D112" i="40"/>
  <c r="J111" i="40"/>
  <c r="I111" i="40"/>
  <c r="F111" i="40"/>
  <c r="J110" i="40"/>
  <c r="F110" i="40"/>
  <c r="I110" i="40" s="1"/>
  <c r="J109" i="40"/>
  <c r="F109" i="40"/>
  <c r="I109" i="40" s="1"/>
  <c r="H108" i="40"/>
  <c r="J108" i="40" s="1"/>
  <c r="G108" i="40"/>
  <c r="F108" i="40"/>
  <c r="I108" i="40" s="1"/>
  <c r="E108" i="40"/>
  <c r="D108" i="40"/>
  <c r="J107" i="40"/>
  <c r="I107" i="40"/>
  <c r="F107" i="40"/>
  <c r="J106" i="40"/>
  <c r="F106" i="40"/>
  <c r="I106" i="40" s="1"/>
  <c r="J105" i="40"/>
  <c r="F105" i="40"/>
  <c r="I105" i="40" s="1"/>
  <c r="F104" i="40"/>
  <c r="J103" i="40"/>
  <c r="E103" i="40"/>
  <c r="E100" i="40" s="1"/>
  <c r="D103" i="40"/>
  <c r="F103" i="40" s="1"/>
  <c r="I103" i="40" s="1"/>
  <c r="J102" i="40"/>
  <c r="F102" i="40"/>
  <c r="I102" i="40" s="1"/>
  <c r="J101" i="40"/>
  <c r="F101" i="40"/>
  <c r="I101" i="40" s="1"/>
  <c r="J100" i="40"/>
  <c r="H100" i="40"/>
  <c r="G100" i="40"/>
  <c r="D100" i="40"/>
  <c r="H99" i="40"/>
  <c r="G99" i="40"/>
  <c r="J99" i="40" s="1"/>
  <c r="D99" i="40"/>
  <c r="J98" i="40"/>
  <c r="F98" i="40"/>
  <c r="I98" i="40" s="1"/>
  <c r="J97" i="40"/>
  <c r="I97" i="40"/>
  <c r="F97" i="40"/>
  <c r="J96" i="40"/>
  <c r="F96" i="40"/>
  <c r="I96" i="40" s="1"/>
  <c r="H95" i="40"/>
  <c r="G95" i="40"/>
  <c r="J95" i="40" s="1"/>
  <c r="E95" i="40"/>
  <c r="D95" i="40"/>
  <c r="F95" i="40" s="1"/>
  <c r="I95" i="40" s="1"/>
  <c r="J94" i="40"/>
  <c r="I94" i="40"/>
  <c r="J93" i="40"/>
  <c r="F93" i="40"/>
  <c r="I93" i="40" s="1"/>
  <c r="J92" i="40"/>
  <c r="I92" i="40"/>
  <c r="F92" i="40"/>
  <c r="J91" i="40"/>
  <c r="F91" i="40"/>
  <c r="I91" i="40" s="1"/>
  <c r="J90" i="40"/>
  <c r="I90" i="40"/>
  <c r="F90" i="40"/>
  <c r="J89" i="40"/>
  <c r="F89" i="40"/>
  <c r="I89" i="40" s="1"/>
  <c r="F88" i="40"/>
  <c r="F87" i="40"/>
  <c r="J86" i="40"/>
  <c r="F86" i="40"/>
  <c r="I86" i="40" s="1"/>
  <c r="J85" i="40"/>
  <c r="H85" i="40"/>
  <c r="G85" i="40"/>
  <c r="I85" i="40" s="1"/>
  <c r="F85" i="40"/>
  <c r="F82" i="40" s="1"/>
  <c r="I82" i="40" s="1"/>
  <c r="E85" i="40"/>
  <c r="D85" i="40"/>
  <c r="J84" i="40"/>
  <c r="I84" i="40"/>
  <c r="F84" i="40"/>
  <c r="K83" i="40"/>
  <c r="J83" i="40"/>
  <c r="I83" i="40"/>
  <c r="F83" i="40"/>
  <c r="H82" i="40"/>
  <c r="G82" i="40"/>
  <c r="J82" i="40" s="1"/>
  <c r="E82" i="40"/>
  <c r="D82" i="40"/>
  <c r="J81" i="40"/>
  <c r="F81" i="40"/>
  <c r="I81" i="40" s="1"/>
  <c r="J80" i="40"/>
  <c r="F80" i="40"/>
  <c r="I80" i="40" s="1"/>
  <c r="J79" i="40"/>
  <c r="I79" i="40"/>
  <c r="F79" i="40"/>
  <c r="J78" i="40"/>
  <c r="F78" i="40"/>
  <c r="I78" i="40" s="1"/>
  <c r="J77" i="40"/>
  <c r="F77" i="40"/>
  <c r="I77" i="40" s="1"/>
  <c r="J76" i="40"/>
  <c r="F76" i="40"/>
  <c r="I76" i="40" s="1"/>
  <c r="J75" i="40"/>
  <c r="I75" i="40"/>
  <c r="F75" i="40"/>
  <c r="J74" i="40"/>
  <c r="F74" i="40"/>
  <c r="I74" i="40" s="1"/>
  <c r="J73" i="40"/>
  <c r="F73" i="40"/>
  <c r="I73" i="40" s="1"/>
  <c r="J72" i="40"/>
  <c r="F72" i="40"/>
  <c r="I72" i="40" s="1"/>
  <c r="J71" i="40"/>
  <c r="I71" i="40"/>
  <c r="F71" i="40"/>
  <c r="J70" i="40"/>
  <c r="F70" i="40"/>
  <c r="I70" i="40" s="1"/>
  <c r="J69" i="40"/>
  <c r="F69" i="40"/>
  <c r="I69" i="40" s="1"/>
  <c r="J68" i="40"/>
  <c r="F68" i="40"/>
  <c r="I68" i="40" s="1"/>
  <c r="J67" i="40"/>
  <c r="I67" i="40"/>
  <c r="F67" i="40"/>
  <c r="J66" i="40"/>
  <c r="F66" i="40"/>
  <c r="I66" i="40" s="1"/>
  <c r="H65" i="40"/>
  <c r="G65" i="40"/>
  <c r="J65" i="40" s="1"/>
  <c r="E65" i="40"/>
  <c r="D65" i="40"/>
  <c r="F65" i="40" s="1"/>
  <c r="J64" i="40"/>
  <c r="F64" i="40"/>
  <c r="I64" i="40" s="1"/>
  <c r="J63" i="40"/>
  <c r="I63" i="40"/>
  <c r="F63" i="40"/>
  <c r="J62" i="40"/>
  <c r="F62" i="40"/>
  <c r="I62" i="40" s="1"/>
  <c r="H61" i="40"/>
  <c r="G61" i="40"/>
  <c r="J61" i="40" s="1"/>
  <c r="D61" i="40"/>
  <c r="F61" i="40" s="1"/>
  <c r="J60" i="40"/>
  <c r="I60" i="40"/>
  <c r="F60" i="40"/>
  <c r="J59" i="40"/>
  <c r="F59" i="40"/>
  <c r="I59" i="40" s="1"/>
  <c r="J58" i="40"/>
  <c r="F58" i="40"/>
  <c r="I58" i="40" s="1"/>
  <c r="J57" i="40"/>
  <c r="H57" i="40"/>
  <c r="G57" i="40"/>
  <c r="I57" i="40" s="1"/>
  <c r="F57" i="40"/>
  <c r="D57" i="40"/>
  <c r="J56" i="40"/>
  <c r="I56" i="40"/>
  <c r="J55" i="40"/>
  <c r="F55" i="40"/>
  <c r="I55" i="40" s="1"/>
  <c r="H54" i="40"/>
  <c r="G54" i="40"/>
  <c r="J54" i="40" s="1"/>
  <c r="D54" i="40"/>
  <c r="F54" i="40" s="1"/>
  <c r="I54" i="40" s="1"/>
  <c r="J53" i="40"/>
  <c r="I53" i="40"/>
  <c r="J52" i="40"/>
  <c r="I52" i="40"/>
  <c r="F52" i="40"/>
  <c r="H51" i="40"/>
  <c r="G51" i="40"/>
  <c r="J51" i="40" s="1"/>
  <c r="D51" i="40"/>
  <c r="F51" i="40" s="1"/>
  <c r="J50" i="40"/>
  <c r="I50" i="40"/>
  <c r="F50" i="40"/>
  <c r="J49" i="40"/>
  <c r="I49" i="40"/>
  <c r="F49" i="40"/>
  <c r="J48" i="40"/>
  <c r="F48" i="40"/>
  <c r="I48" i="40" s="1"/>
  <c r="J47" i="40"/>
  <c r="I47" i="40"/>
  <c r="F47" i="40"/>
  <c r="J46" i="40"/>
  <c r="H46" i="40"/>
  <c r="G46" i="40"/>
  <c r="F46" i="40"/>
  <c r="I46" i="40" s="1"/>
  <c r="D46" i="40"/>
  <c r="J42" i="40"/>
  <c r="F42" i="40"/>
  <c r="I42" i="40" s="1"/>
  <c r="H41" i="40"/>
  <c r="G41" i="40"/>
  <c r="J41" i="40" s="1"/>
  <c r="D41" i="40"/>
  <c r="F41" i="40" s="1"/>
  <c r="J40" i="40"/>
  <c r="I40" i="40"/>
  <c r="F40" i="40"/>
  <c r="J39" i="40"/>
  <c r="F39" i="40"/>
  <c r="I39" i="40" s="1"/>
  <c r="J38" i="40"/>
  <c r="I38" i="40"/>
  <c r="F38" i="40"/>
  <c r="J37" i="40"/>
  <c r="F37" i="40"/>
  <c r="I37" i="40" s="1"/>
  <c r="J36" i="40"/>
  <c r="I36" i="40"/>
  <c r="F36" i="40"/>
  <c r="H35" i="40"/>
  <c r="H24" i="40" s="1"/>
  <c r="E35" i="40"/>
  <c r="D35" i="40"/>
  <c r="D24" i="40" s="1"/>
  <c r="F24" i="40" s="1"/>
  <c r="J34" i="40"/>
  <c r="F34" i="40"/>
  <c r="I34" i="40" s="1"/>
  <c r="J33" i="40"/>
  <c r="I33" i="40"/>
  <c r="F33" i="40"/>
  <c r="J32" i="40"/>
  <c r="I32" i="40"/>
  <c r="F32" i="40"/>
  <c r="J31" i="40"/>
  <c r="F31" i="40"/>
  <c r="I31" i="40" s="1"/>
  <c r="J30" i="40"/>
  <c r="F30" i="40"/>
  <c r="I30" i="40" s="1"/>
  <c r="J29" i="40"/>
  <c r="F29" i="40"/>
  <c r="I29" i="40" s="1"/>
  <c r="J28" i="40"/>
  <c r="I28" i="40"/>
  <c r="F28" i="40"/>
  <c r="J27" i="40"/>
  <c r="F27" i="40"/>
  <c r="I27" i="40" s="1"/>
  <c r="J26" i="40"/>
  <c r="F26" i="40"/>
  <c r="I26" i="40" s="1"/>
  <c r="J25" i="40"/>
  <c r="H25" i="40"/>
  <c r="G25" i="40"/>
  <c r="F25" i="40"/>
  <c r="I25" i="40" s="1"/>
  <c r="E25" i="40"/>
  <c r="D25" i="40"/>
  <c r="E24" i="40"/>
  <c r="J23" i="40"/>
  <c r="F23" i="40"/>
  <c r="I23" i="40" s="1"/>
  <c r="H22" i="40"/>
  <c r="G22" i="40"/>
  <c r="J22" i="40" s="1"/>
  <c r="E22" i="40"/>
  <c r="D22" i="40"/>
  <c r="F22" i="40" s="1"/>
  <c r="J21" i="40"/>
  <c r="F21" i="40"/>
  <c r="I21" i="40" s="1"/>
  <c r="H20" i="40"/>
  <c r="G20" i="40"/>
  <c r="J20" i="40" s="1"/>
  <c r="E20" i="40"/>
  <c r="E19" i="40" s="1"/>
  <c r="E18" i="40" s="1"/>
  <c r="D20" i="40"/>
  <c r="H19" i="40"/>
  <c r="H18" i="40" s="1"/>
  <c r="D19" i="40"/>
  <c r="J124" i="39"/>
  <c r="F124" i="39"/>
  <c r="I124" i="39" s="1"/>
  <c r="J123" i="39"/>
  <c r="I123" i="39"/>
  <c r="F123" i="39"/>
  <c r="J122" i="39"/>
  <c r="F122" i="39"/>
  <c r="I122" i="39" s="1"/>
  <c r="J121" i="39"/>
  <c r="I121" i="39"/>
  <c r="F121" i="39"/>
  <c r="J120" i="39"/>
  <c r="H120" i="39"/>
  <c r="G120" i="39"/>
  <c r="F120" i="39"/>
  <c r="I120" i="39" s="1"/>
  <c r="E120" i="39"/>
  <c r="D120" i="39"/>
  <c r="J119" i="39"/>
  <c r="I119" i="39"/>
  <c r="F119" i="39"/>
  <c r="J118" i="39"/>
  <c r="F118" i="39"/>
  <c r="I118" i="39" s="1"/>
  <c r="J117" i="39"/>
  <c r="I117" i="39"/>
  <c r="F117" i="39"/>
  <c r="J116" i="39"/>
  <c r="F116" i="39"/>
  <c r="I116" i="39" s="1"/>
  <c r="J115" i="39"/>
  <c r="I115" i="39"/>
  <c r="F115" i="39"/>
  <c r="J114" i="39"/>
  <c r="F114" i="39"/>
  <c r="I114" i="39" s="1"/>
  <c r="J113" i="39"/>
  <c r="I113" i="39"/>
  <c r="F113" i="39"/>
  <c r="J112" i="39"/>
  <c r="H112" i="39"/>
  <c r="G112" i="39"/>
  <c r="F112" i="39"/>
  <c r="I112" i="39" s="1"/>
  <c r="E112" i="39"/>
  <c r="D112" i="39"/>
  <c r="J111" i="39"/>
  <c r="I111" i="39"/>
  <c r="F111" i="39"/>
  <c r="J110" i="39"/>
  <c r="F110" i="39"/>
  <c r="I110" i="39" s="1"/>
  <c r="J109" i="39"/>
  <c r="I109" i="39"/>
  <c r="F109" i="39"/>
  <c r="J108" i="39"/>
  <c r="H108" i="39"/>
  <c r="G108" i="39"/>
  <c r="F108" i="39"/>
  <c r="I108" i="39" s="1"/>
  <c r="E108" i="39"/>
  <c r="D108" i="39"/>
  <c r="J107" i="39"/>
  <c r="I107" i="39"/>
  <c r="F107" i="39"/>
  <c r="J106" i="39"/>
  <c r="F106" i="39"/>
  <c r="I106" i="39" s="1"/>
  <c r="J105" i="39"/>
  <c r="I105" i="39"/>
  <c r="F105" i="39"/>
  <c r="F104" i="39"/>
  <c r="J103" i="39"/>
  <c r="E103" i="39"/>
  <c r="E100" i="39" s="1"/>
  <c r="D103" i="39"/>
  <c r="F103" i="39" s="1"/>
  <c r="I103" i="39" s="1"/>
  <c r="J102" i="39"/>
  <c r="F102" i="39"/>
  <c r="I102" i="39" s="1"/>
  <c r="J101" i="39"/>
  <c r="I101" i="39"/>
  <c r="F101" i="39"/>
  <c r="J100" i="39"/>
  <c r="H100" i="39"/>
  <c r="H99" i="39" s="1"/>
  <c r="G100" i="39"/>
  <c r="D100" i="39"/>
  <c r="D99" i="39" s="1"/>
  <c r="G99" i="39"/>
  <c r="J99" i="39" s="1"/>
  <c r="J98" i="39"/>
  <c r="F98" i="39"/>
  <c r="I98" i="39" s="1"/>
  <c r="J97" i="39"/>
  <c r="I97" i="39"/>
  <c r="F97" i="39"/>
  <c r="J96" i="39"/>
  <c r="F96" i="39"/>
  <c r="I96" i="39" s="1"/>
  <c r="H95" i="39"/>
  <c r="G95" i="39"/>
  <c r="J95" i="39" s="1"/>
  <c r="E95" i="39"/>
  <c r="D95" i="39"/>
  <c r="F95" i="39" s="1"/>
  <c r="I95" i="39" s="1"/>
  <c r="J94" i="39"/>
  <c r="I94" i="39"/>
  <c r="J93" i="39"/>
  <c r="F93" i="39"/>
  <c r="I93" i="39" s="1"/>
  <c r="J92" i="39"/>
  <c r="I92" i="39"/>
  <c r="F92" i="39"/>
  <c r="J91" i="39"/>
  <c r="F91" i="39"/>
  <c r="I91" i="39" s="1"/>
  <c r="J90" i="39"/>
  <c r="I90" i="39"/>
  <c r="F90" i="39"/>
  <c r="J89" i="39"/>
  <c r="F89" i="39"/>
  <c r="I89" i="39" s="1"/>
  <c r="F88" i="39"/>
  <c r="F87" i="39"/>
  <c r="J86" i="39"/>
  <c r="I86" i="39"/>
  <c r="F86" i="39"/>
  <c r="H85" i="39"/>
  <c r="H82" i="39" s="1"/>
  <c r="G85" i="39"/>
  <c r="F85" i="39"/>
  <c r="I85" i="39" s="1"/>
  <c r="E85" i="39"/>
  <c r="D85" i="39"/>
  <c r="D82" i="39" s="1"/>
  <c r="J84" i="39"/>
  <c r="I84" i="39"/>
  <c r="F84" i="39"/>
  <c r="J83" i="39"/>
  <c r="F83" i="39"/>
  <c r="F82" i="39" s="1"/>
  <c r="G82" i="39"/>
  <c r="E82" i="39"/>
  <c r="J81" i="39"/>
  <c r="F81" i="39"/>
  <c r="I81" i="39" s="1"/>
  <c r="J80" i="39"/>
  <c r="I80" i="39"/>
  <c r="F80" i="39"/>
  <c r="J79" i="39"/>
  <c r="F79" i="39"/>
  <c r="I79" i="39" s="1"/>
  <c r="J78" i="39"/>
  <c r="I78" i="39"/>
  <c r="F78" i="39"/>
  <c r="J77" i="39"/>
  <c r="F77" i="39"/>
  <c r="I77" i="39" s="1"/>
  <c r="J76" i="39"/>
  <c r="I76" i="39"/>
  <c r="F76" i="39"/>
  <c r="J75" i="39"/>
  <c r="F75" i="39"/>
  <c r="I75" i="39" s="1"/>
  <c r="J74" i="39"/>
  <c r="I74" i="39"/>
  <c r="F74" i="39"/>
  <c r="J73" i="39"/>
  <c r="F73" i="39"/>
  <c r="I73" i="39" s="1"/>
  <c r="J72" i="39"/>
  <c r="I72" i="39"/>
  <c r="F72" i="39"/>
  <c r="J71" i="39"/>
  <c r="F71" i="39"/>
  <c r="I71" i="39" s="1"/>
  <c r="J70" i="39"/>
  <c r="I70" i="39"/>
  <c r="F70" i="39"/>
  <c r="J69" i="39"/>
  <c r="F69" i="39"/>
  <c r="I69" i="39" s="1"/>
  <c r="J68" i="39"/>
  <c r="I68" i="39"/>
  <c r="F68" i="39"/>
  <c r="J67" i="39"/>
  <c r="F67" i="39"/>
  <c r="I67" i="39" s="1"/>
  <c r="J66" i="39"/>
  <c r="I66" i="39"/>
  <c r="F66" i="39"/>
  <c r="J65" i="39"/>
  <c r="H65" i="39"/>
  <c r="G65" i="39"/>
  <c r="F65" i="39"/>
  <c r="I65" i="39" s="1"/>
  <c r="E65" i="39"/>
  <c r="D65" i="39"/>
  <c r="J64" i="39"/>
  <c r="I64" i="39"/>
  <c r="F64" i="39"/>
  <c r="J63" i="39"/>
  <c r="F63" i="39"/>
  <c r="I63" i="39" s="1"/>
  <c r="J62" i="39"/>
  <c r="I62" i="39"/>
  <c r="F62" i="39"/>
  <c r="J61" i="39"/>
  <c r="H61" i="39"/>
  <c r="G61" i="39"/>
  <c r="F61" i="39"/>
  <c r="I61" i="39" s="1"/>
  <c r="D61" i="39"/>
  <c r="J60" i="39"/>
  <c r="F60" i="39"/>
  <c r="I60" i="39" s="1"/>
  <c r="J59" i="39"/>
  <c r="I59" i="39"/>
  <c r="F59" i="39"/>
  <c r="J58" i="39"/>
  <c r="F58" i="39"/>
  <c r="I58" i="39" s="1"/>
  <c r="H57" i="39"/>
  <c r="G57" i="39"/>
  <c r="J57" i="39" s="1"/>
  <c r="D57" i="39"/>
  <c r="F57" i="39" s="1"/>
  <c r="I57" i="39" s="1"/>
  <c r="J56" i="39"/>
  <c r="I56" i="39"/>
  <c r="J55" i="39"/>
  <c r="I55" i="39"/>
  <c r="F55" i="39"/>
  <c r="H54" i="39"/>
  <c r="J54" i="39" s="1"/>
  <c r="G54" i="39"/>
  <c r="I54" i="39" s="1"/>
  <c r="F54" i="39"/>
  <c r="D54" i="39"/>
  <c r="J53" i="39"/>
  <c r="I53" i="39"/>
  <c r="J52" i="39"/>
  <c r="F52" i="39"/>
  <c r="I52" i="39" s="1"/>
  <c r="H51" i="39"/>
  <c r="G51" i="39"/>
  <c r="J51" i="39" s="1"/>
  <c r="D51" i="39"/>
  <c r="F51" i="39" s="1"/>
  <c r="J50" i="39"/>
  <c r="I50" i="39"/>
  <c r="F50" i="39"/>
  <c r="J49" i="39"/>
  <c r="F49" i="39"/>
  <c r="I49" i="39" s="1"/>
  <c r="J48" i="39"/>
  <c r="I48" i="39"/>
  <c r="F48" i="39"/>
  <c r="J47" i="39"/>
  <c r="F47" i="39"/>
  <c r="I47" i="39" s="1"/>
  <c r="H46" i="39"/>
  <c r="G46" i="39"/>
  <c r="J46" i="39" s="1"/>
  <c r="D46" i="39"/>
  <c r="F46" i="39" s="1"/>
  <c r="I46" i="39" s="1"/>
  <c r="J42" i="39"/>
  <c r="I42" i="39"/>
  <c r="F42" i="39"/>
  <c r="J41" i="39"/>
  <c r="H41" i="39"/>
  <c r="H35" i="39" s="1"/>
  <c r="H24" i="39" s="1"/>
  <c r="G41" i="39"/>
  <c r="F41" i="39"/>
  <c r="I41" i="39" s="1"/>
  <c r="D41" i="39"/>
  <c r="J40" i="39"/>
  <c r="F40" i="39"/>
  <c r="I40" i="39" s="1"/>
  <c r="J39" i="39"/>
  <c r="I39" i="39"/>
  <c r="F39" i="39"/>
  <c r="J38" i="39"/>
  <c r="F38" i="39"/>
  <c r="I38" i="39" s="1"/>
  <c r="J37" i="39"/>
  <c r="I37" i="39"/>
  <c r="F37" i="39"/>
  <c r="J36" i="39"/>
  <c r="F36" i="39"/>
  <c r="I36" i="39" s="1"/>
  <c r="G35" i="39"/>
  <c r="J35" i="39" s="1"/>
  <c r="E35" i="39"/>
  <c r="F35" i="39" s="1"/>
  <c r="D35" i="39"/>
  <c r="J34" i="39"/>
  <c r="F34" i="39"/>
  <c r="I34" i="39" s="1"/>
  <c r="J33" i="39"/>
  <c r="I33" i="39"/>
  <c r="F33" i="39"/>
  <c r="J32" i="39"/>
  <c r="F32" i="39"/>
  <c r="I32" i="39" s="1"/>
  <c r="J31" i="39"/>
  <c r="I31" i="39"/>
  <c r="F31" i="39"/>
  <c r="J30" i="39"/>
  <c r="F30" i="39"/>
  <c r="I30" i="39" s="1"/>
  <c r="J29" i="39"/>
  <c r="I29" i="39"/>
  <c r="F29" i="39"/>
  <c r="J28" i="39"/>
  <c r="F28" i="39"/>
  <c r="I28" i="39" s="1"/>
  <c r="J27" i="39"/>
  <c r="I27" i="39"/>
  <c r="F27" i="39"/>
  <c r="J26" i="39"/>
  <c r="F26" i="39"/>
  <c r="I26" i="39" s="1"/>
  <c r="H25" i="39"/>
  <c r="G25" i="39"/>
  <c r="G24" i="39" s="1"/>
  <c r="E25" i="39"/>
  <c r="E24" i="39" s="1"/>
  <c r="D25" i="39"/>
  <c r="F25" i="39" s="1"/>
  <c r="I25" i="39" s="1"/>
  <c r="D24" i="39"/>
  <c r="J23" i="39"/>
  <c r="I23" i="39"/>
  <c r="F23" i="39"/>
  <c r="J22" i="39"/>
  <c r="H22" i="39"/>
  <c r="G22" i="39"/>
  <c r="F22" i="39"/>
  <c r="I22" i="39" s="1"/>
  <c r="E22" i="39"/>
  <c r="D22" i="39"/>
  <c r="J21" i="39"/>
  <c r="I21" i="39"/>
  <c r="F21" i="39"/>
  <c r="H20" i="39"/>
  <c r="J20" i="39" s="1"/>
  <c r="G20" i="39"/>
  <c r="I20" i="39" s="1"/>
  <c r="F20" i="39"/>
  <c r="E20" i="39"/>
  <c r="D20" i="39"/>
  <c r="D19" i="39" s="1"/>
  <c r="G19" i="39"/>
  <c r="E19" i="39"/>
  <c r="E18" i="39" s="1"/>
  <c r="E17" i="39" s="1"/>
  <c r="E125" i="39" s="1"/>
  <c r="H17" i="40" l="1"/>
  <c r="H125" i="40" s="1"/>
  <c r="J85" i="39"/>
  <c r="F19" i="40"/>
  <c r="F18" i="40" s="1"/>
  <c r="F100" i="40"/>
  <c r="I100" i="40" s="1"/>
  <c r="E99" i="40"/>
  <c r="F99" i="40" s="1"/>
  <c r="I99" i="40" s="1"/>
  <c r="D18" i="40"/>
  <c r="D17" i="40" s="1"/>
  <c r="D125" i="40" s="1"/>
  <c r="F20" i="40"/>
  <c r="I20" i="40" s="1"/>
  <c r="I51" i="40"/>
  <c r="I22" i="40"/>
  <c r="F35" i="40"/>
  <c r="I41" i="40"/>
  <c r="I61" i="40"/>
  <c r="I65" i="40"/>
  <c r="G19" i="40"/>
  <c r="G35" i="40"/>
  <c r="F19" i="39"/>
  <c r="I19" i="39" s="1"/>
  <c r="D18" i="39"/>
  <c r="J24" i="39"/>
  <c r="F24" i="39"/>
  <c r="I24" i="39" s="1"/>
  <c r="F99" i="39"/>
  <c r="I99" i="39" s="1"/>
  <c r="J82" i="39"/>
  <c r="E99" i="39"/>
  <c r="F100" i="39"/>
  <c r="I100" i="39" s="1"/>
  <c r="G18" i="39"/>
  <c r="H19" i="39"/>
  <c r="H18" i="39" s="1"/>
  <c r="H17" i="39" s="1"/>
  <c r="H125" i="39" s="1"/>
  <c r="J25" i="39"/>
  <c r="I83" i="39"/>
  <c r="I35" i="39"/>
  <c r="I51" i="39"/>
  <c r="I82" i="39"/>
  <c r="J19" i="40" l="1"/>
  <c r="G18" i="40"/>
  <c r="G17" i="40" s="1"/>
  <c r="G125" i="40" s="1"/>
  <c r="I19" i="40"/>
  <c r="F17" i="40"/>
  <c r="F125" i="40" s="1"/>
  <c r="E17" i="40"/>
  <c r="E125" i="40" s="1"/>
  <c r="J35" i="40"/>
  <c r="G24" i="40"/>
  <c r="I35" i="40"/>
  <c r="D17" i="39"/>
  <c r="F18" i="39"/>
  <c r="I18" i="39" s="1"/>
  <c r="J19" i="39"/>
  <c r="G17" i="39"/>
  <c r="J18" i="39"/>
  <c r="J24" i="40" l="1"/>
  <c r="J18" i="40" s="1"/>
  <c r="J17" i="40" s="1"/>
  <c r="J125" i="40" s="1"/>
  <c r="I24" i="40"/>
  <c r="I18" i="40" s="1"/>
  <c r="I17" i="40" s="1"/>
  <c r="I125" i="40" s="1"/>
  <c r="J17" i="39"/>
  <c r="G125" i="39"/>
  <c r="D125" i="39"/>
  <c r="F17" i="39"/>
  <c r="F125" i="39" s="1"/>
  <c r="J125" i="39" l="1"/>
  <c r="I125" i="39"/>
  <c r="I17" i="39"/>
  <c r="E90" i="7" l="1"/>
  <c r="D136" i="7"/>
  <c r="F147" i="7"/>
  <c r="I147" i="7" s="1"/>
  <c r="H120" i="42" l="1"/>
  <c r="H112" i="42"/>
  <c r="H108" i="42"/>
  <c r="H99" i="42" s="1"/>
  <c r="H100" i="42"/>
  <c r="H95" i="42"/>
  <c r="H85" i="42"/>
  <c r="H82" i="42" s="1"/>
  <c r="H65" i="42"/>
  <c r="H61" i="42"/>
  <c r="H57" i="42"/>
  <c r="H54" i="42"/>
  <c r="H51" i="42"/>
  <c r="H46" i="42"/>
  <c r="H41" i="42"/>
  <c r="H35" i="42" s="1"/>
  <c r="H25" i="42"/>
  <c r="H24" i="42" s="1"/>
  <c r="H22" i="42"/>
  <c r="H19" i="42" s="1"/>
  <c r="H20" i="42"/>
  <c r="H120" i="41"/>
  <c r="H112" i="41"/>
  <c r="H108" i="41"/>
  <c r="H100" i="41"/>
  <c r="H99" i="41"/>
  <c r="H95" i="41"/>
  <c r="H85" i="41"/>
  <c r="H82" i="41"/>
  <c r="H18" i="41" s="1"/>
  <c r="H65" i="41"/>
  <c r="H61" i="41"/>
  <c r="H57" i="41"/>
  <c r="H54" i="41"/>
  <c r="H51" i="41"/>
  <c r="H46" i="41"/>
  <c r="H41" i="41"/>
  <c r="H35" i="41"/>
  <c r="H25" i="41"/>
  <c r="H24" i="41" s="1"/>
  <c r="H22" i="41"/>
  <c r="H20" i="41"/>
  <c r="H19" i="41"/>
  <c r="H119" i="12"/>
  <c r="H111" i="12"/>
  <c r="H107" i="12"/>
  <c r="H98" i="12" s="1"/>
  <c r="H99" i="12"/>
  <c r="H94" i="12"/>
  <c r="H83" i="12"/>
  <c r="H65" i="12"/>
  <c r="H61" i="12"/>
  <c r="H57" i="12"/>
  <c r="H54" i="12"/>
  <c r="H51" i="12"/>
  <c r="H46" i="12"/>
  <c r="H41" i="12"/>
  <c r="H35" i="12"/>
  <c r="H25" i="12"/>
  <c r="H24" i="12" s="1"/>
  <c r="H22" i="12"/>
  <c r="H20" i="12"/>
  <c r="H19" i="12" s="1"/>
  <c r="H120" i="11"/>
  <c r="H112" i="11"/>
  <c r="H108" i="11"/>
  <c r="H100" i="11"/>
  <c r="H99" i="11" s="1"/>
  <c r="H95" i="11"/>
  <c r="H84" i="11"/>
  <c r="H65" i="11"/>
  <c r="H61" i="11"/>
  <c r="H57" i="11"/>
  <c r="H54" i="11"/>
  <c r="H51" i="11"/>
  <c r="H46" i="11"/>
  <c r="H41" i="11"/>
  <c r="H25" i="11"/>
  <c r="H24" i="11"/>
  <c r="H18" i="11" s="1"/>
  <c r="H17" i="11" s="1"/>
  <c r="H125" i="11" s="1"/>
  <c r="H22" i="11"/>
  <c r="H20" i="11"/>
  <c r="H19" i="11"/>
  <c r="H119" i="10"/>
  <c r="H111" i="10"/>
  <c r="H107" i="10"/>
  <c r="H99" i="10"/>
  <c r="H98" i="10" s="1"/>
  <c r="H94" i="10"/>
  <c r="H83" i="10"/>
  <c r="H65" i="10"/>
  <c r="H61" i="10"/>
  <c r="H57" i="10"/>
  <c r="H54" i="10"/>
  <c r="H51" i="10"/>
  <c r="H46" i="10"/>
  <c r="H41" i="10"/>
  <c r="H35" i="10"/>
  <c r="H25" i="10"/>
  <c r="H24" i="10" s="1"/>
  <c r="H22" i="10"/>
  <c r="H20" i="10"/>
  <c r="H19" i="10"/>
  <c r="H18" i="10" s="1"/>
  <c r="H17" i="10" s="1"/>
  <c r="H124" i="10" s="1"/>
  <c r="H119" i="9"/>
  <c r="H111" i="9"/>
  <c r="H107" i="9"/>
  <c r="H98" i="9" s="1"/>
  <c r="H99" i="9"/>
  <c r="H94" i="9"/>
  <c r="H83" i="9"/>
  <c r="H65" i="9"/>
  <c r="H61" i="9"/>
  <c r="H57" i="9"/>
  <c r="H54" i="9"/>
  <c r="H51" i="9"/>
  <c r="H46" i="9"/>
  <c r="H41" i="9"/>
  <c r="H35" i="9"/>
  <c r="H25" i="9"/>
  <c r="H24" i="9" s="1"/>
  <c r="H22" i="9"/>
  <c r="H20" i="9"/>
  <c r="H19" i="9" s="1"/>
  <c r="H184" i="7"/>
  <c r="H176" i="7"/>
  <c r="H172" i="7"/>
  <c r="H158" i="7"/>
  <c r="H155" i="7" s="1"/>
  <c r="H154" i="7" s="1"/>
  <c r="H150" i="7"/>
  <c r="H136" i="7"/>
  <c r="H133" i="7"/>
  <c r="H107" i="7"/>
  <c r="H103" i="7"/>
  <c r="H95" i="7"/>
  <c r="H90" i="7"/>
  <c r="H74" i="7"/>
  <c r="H66" i="7"/>
  <c r="H53" i="7"/>
  <c r="H36" i="7"/>
  <c r="H20" i="7"/>
  <c r="H19" i="7"/>
  <c r="H52" i="7" l="1"/>
  <c r="H18" i="7" s="1"/>
  <c r="H17" i="7" s="1"/>
  <c r="H189" i="7" s="1"/>
  <c r="H18" i="42"/>
  <c r="H17" i="42" s="1"/>
  <c r="H125" i="42" s="1"/>
  <c r="H17" i="41"/>
  <c r="H125" i="41" s="1"/>
  <c r="H18" i="12"/>
  <c r="H17" i="12" s="1"/>
  <c r="H124" i="12" s="1"/>
  <c r="H18" i="9"/>
  <c r="H17" i="9" s="1"/>
  <c r="H124" i="9" s="1"/>
  <c r="D17" i="42"/>
  <c r="K83" i="42" l="1"/>
  <c r="G85" i="41"/>
  <c r="G82" i="41"/>
  <c r="G136" i="7" l="1"/>
  <c r="E82" i="41" l="1"/>
  <c r="D82" i="41"/>
  <c r="J124" i="42"/>
  <c r="I124" i="42"/>
  <c r="F124" i="42"/>
  <c r="J123" i="42"/>
  <c r="I123" i="42"/>
  <c r="F123" i="42"/>
  <c r="J122" i="42"/>
  <c r="F122" i="42"/>
  <c r="I122" i="42" s="1"/>
  <c r="J121" i="42"/>
  <c r="I121" i="42"/>
  <c r="F121" i="42"/>
  <c r="J120" i="42"/>
  <c r="G120" i="42"/>
  <c r="F120" i="42"/>
  <c r="I120" i="42" s="1"/>
  <c r="E120" i="42"/>
  <c r="D120" i="42"/>
  <c r="J119" i="42"/>
  <c r="I119" i="42"/>
  <c r="F119" i="42"/>
  <c r="J118" i="42"/>
  <c r="F118" i="42"/>
  <c r="I118" i="42" s="1"/>
  <c r="J117" i="42"/>
  <c r="I117" i="42"/>
  <c r="F117" i="42"/>
  <c r="J116" i="42"/>
  <c r="I116" i="42"/>
  <c r="F116" i="42"/>
  <c r="J115" i="42"/>
  <c r="I115" i="42"/>
  <c r="F115" i="42"/>
  <c r="J114" i="42"/>
  <c r="F114" i="42"/>
  <c r="I114" i="42" s="1"/>
  <c r="J113" i="42"/>
  <c r="I113" i="42"/>
  <c r="F113" i="42"/>
  <c r="J112" i="42"/>
  <c r="G112" i="42"/>
  <c r="F112" i="42"/>
  <c r="I112" i="42" s="1"/>
  <c r="E112" i="42"/>
  <c r="D112" i="42"/>
  <c r="J111" i="42"/>
  <c r="I111" i="42"/>
  <c r="F111" i="42"/>
  <c r="J110" i="42"/>
  <c r="F110" i="42"/>
  <c r="I110" i="42" s="1"/>
  <c r="J109" i="42"/>
  <c r="F109" i="42"/>
  <c r="I109" i="42" s="1"/>
  <c r="G108" i="42"/>
  <c r="J108" i="42" s="1"/>
  <c r="E108" i="42"/>
  <c r="F108" i="42" s="1"/>
  <c r="D108" i="42"/>
  <c r="J107" i="42"/>
  <c r="I107" i="42"/>
  <c r="F107" i="42"/>
  <c r="J106" i="42"/>
  <c r="F106" i="42"/>
  <c r="I106" i="42" s="1"/>
  <c r="J105" i="42"/>
  <c r="I105" i="42"/>
  <c r="F105" i="42"/>
  <c r="F104" i="42"/>
  <c r="J103" i="42"/>
  <c r="E103" i="42"/>
  <c r="E100" i="42" s="1"/>
  <c r="D103" i="42"/>
  <c r="F103" i="42" s="1"/>
  <c r="I103" i="42" s="1"/>
  <c r="J102" i="42"/>
  <c r="F102" i="42"/>
  <c r="I102" i="42" s="1"/>
  <c r="J101" i="42"/>
  <c r="I101" i="42"/>
  <c r="F101" i="42"/>
  <c r="J100" i="42"/>
  <c r="G100" i="42"/>
  <c r="D100" i="42"/>
  <c r="D99" i="42"/>
  <c r="J98" i="42"/>
  <c r="F98" i="42"/>
  <c r="I98" i="42" s="1"/>
  <c r="J97" i="42"/>
  <c r="I97" i="42"/>
  <c r="F97" i="42"/>
  <c r="J96" i="42"/>
  <c r="I96" i="42"/>
  <c r="F96" i="42"/>
  <c r="G95" i="42"/>
  <c r="J95" i="42" s="1"/>
  <c r="E95" i="42"/>
  <c r="D95" i="42"/>
  <c r="F95" i="42" s="1"/>
  <c r="I95" i="42" s="1"/>
  <c r="J94" i="42"/>
  <c r="I94" i="42"/>
  <c r="J93" i="42"/>
  <c r="I93" i="42"/>
  <c r="F93" i="42"/>
  <c r="J92" i="42"/>
  <c r="I92" i="42"/>
  <c r="F92" i="42"/>
  <c r="J91" i="42"/>
  <c r="F91" i="42"/>
  <c r="I91" i="42" s="1"/>
  <c r="J90" i="42"/>
  <c r="I90" i="42"/>
  <c r="F90" i="42"/>
  <c r="J89" i="42"/>
  <c r="I89" i="42"/>
  <c r="F89" i="42"/>
  <c r="F88" i="42"/>
  <c r="F87" i="42"/>
  <c r="J86" i="42"/>
  <c r="F86" i="42"/>
  <c r="I86" i="42" s="1"/>
  <c r="G85" i="42"/>
  <c r="E85" i="42"/>
  <c r="F85" i="42" s="1"/>
  <c r="I85" i="42" s="1"/>
  <c r="D85" i="42"/>
  <c r="J84" i="42"/>
  <c r="I84" i="42"/>
  <c r="F84" i="42"/>
  <c r="J83" i="42"/>
  <c r="F83" i="42"/>
  <c r="E82" i="42"/>
  <c r="E18" i="42" s="1"/>
  <c r="D82" i="42"/>
  <c r="J81" i="42"/>
  <c r="F81" i="42"/>
  <c r="I81" i="42" s="1"/>
  <c r="J80" i="42"/>
  <c r="I80" i="42"/>
  <c r="F80" i="42"/>
  <c r="J79" i="42"/>
  <c r="F79" i="42"/>
  <c r="I79" i="42" s="1"/>
  <c r="J78" i="42"/>
  <c r="I78" i="42"/>
  <c r="F78" i="42"/>
  <c r="J77" i="42"/>
  <c r="F77" i="42"/>
  <c r="I77" i="42" s="1"/>
  <c r="J76" i="42"/>
  <c r="I76" i="42"/>
  <c r="F76" i="42"/>
  <c r="J75" i="42"/>
  <c r="F75" i="42"/>
  <c r="I75" i="42" s="1"/>
  <c r="J74" i="42"/>
  <c r="I74" i="42"/>
  <c r="F74" i="42"/>
  <c r="J73" i="42"/>
  <c r="F73" i="42"/>
  <c r="I73" i="42" s="1"/>
  <c r="J72" i="42"/>
  <c r="I72" i="42"/>
  <c r="F72" i="42"/>
  <c r="J71" i="42"/>
  <c r="F71" i="42"/>
  <c r="I71" i="42" s="1"/>
  <c r="J70" i="42"/>
  <c r="I70" i="42"/>
  <c r="F70" i="42"/>
  <c r="J69" i="42"/>
  <c r="F69" i="42"/>
  <c r="I69" i="42" s="1"/>
  <c r="J68" i="42"/>
  <c r="I68" i="42"/>
  <c r="F68" i="42"/>
  <c r="J67" i="42"/>
  <c r="F67" i="42"/>
  <c r="I67" i="42" s="1"/>
  <c r="J66" i="42"/>
  <c r="I66" i="42"/>
  <c r="F66" i="42"/>
  <c r="J65" i="42"/>
  <c r="G65" i="42"/>
  <c r="F65" i="42"/>
  <c r="I65" i="42" s="1"/>
  <c r="E65" i="42"/>
  <c r="D65" i="42"/>
  <c r="J64" i="42"/>
  <c r="I64" i="42"/>
  <c r="F64" i="42"/>
  <c r="J63" i="42"/>
  <c r="F63" i="42"/>
  <c r="I63" i="42" s="1"/>
  <c r="J62" i="42"/>
  <c r="I62" i="42"/>
  <c r="F62" i="42"/>
  <c r="J61" i="42"/>
  <c r="G61" i="42"/>
  <c r="F61" i="42"/>
  <c r="I61" i="42" s="1"/>
  <c r="D61" i="42"/>
  <c r="J60" i="42"/>
  <c r="F60" i="42"/>
  <c r="I60" i="42" s="1"/>
  <c r="J59" i="42"/>
  <c r="I59" i="42"/>
  <c r="F59" i="42"/>
  <c r="J58" i="42"/>
  <c r="F58" i="42"/>
  <c r="I58" i="42" s="1"/>
  <c r="G57" i="42"/>
  <c r="J57" i="42" s="1"/>
  <c r="D57" i="42"/>
  <c r="F57" i="42" s="1"/>
  <c r="I57" i="42" s="1"/>
  <c r="J56" i="42"/>
  <c r="I56" i="42"/>
  <c r="J55" i="42"/>
  <c r="I55" i="42"/>
  <c r="F55" i="42"/>
  <c r="J54" i="42"/>
  <c r="G54" i="42"/>
  <c r="I54" i="42" s="1"/>
  <c r="F54" i="42"/>
  <c r="D54" i="42"/>
  <c r="J53" i="42"/>
  <c r="I53" i="42"/>
  <c r="J52" i="42"/>
  <c r="F52" i="42"/>
  <c r="I52" i="42" s="1"/>
  <c r="G51" i="42"/>
  <c r="J51" i="42" s="1"/>
  <c r="D51" i="42"/>
  <c r="F51" i="42" s="1"/>
  <c r="J50" i="42"/>
  <c r="I50" i="42"/>
  <c r="F50" i="42"/>
  <c r="J49" i="42"/>
  <c r="F49" i="42"/>
  <c r="I49" i="42" s="1"/>
  <c r="J48" i="42"/>
  <c r="I48" i="42"/>
  <c r="F48" i="42"/>
  <c r="J47" i="42"/>
  <c r="F47" i="42"/>
  <c r="I47" i="42" s="1"/>
  <c r="G46" i="42"/>
  <c r="J46" i="42" s="1"/>
  <c r="D46" i="42"/>
  <c r="F46" i="42" s="1"/>
  <c r="I46" i="42" s="1"/>
  <c r="J42" i="42"/>
  <c r="I42" i="42"/>
  <c r="F42" i="42"/>
  <c r="J41" i="42"/>
  <c r="G41" i="42"/>
  <c r="F41" i="42"/>
  <c r="I41" i="42" s="1"/>
  <c r="D41" i="42"/>
  <c r="J40" i="42"/>
  <c r="F40" i="42"/>
  <c r="I40" i="42" s="1"/>
  <c r="J39" i="42"/>
  <c r="I39" i="42"/>
  <c r="F39" i="42"/>
  <c r="J38" i="42"/>
  <c r="F38" i="42"/>
  <c r="I38" i="42" s="1"/>
  <c r="J37" i="42"/>
  <c r="I37" i="42"/>
  <c r="F37" i="42"/>
  <c r="J36" i="42"/>
  <c r="F36" i="42"/>
  <c r="I36" i="42" s="1"/>
  <c r="G35" i="42"/>
  <c r="J35" i="42" s="1"/>
  <c r="E35" i="42"/>
  <c r="F35" i="42" s="1"/>
  <c r="D35" i="42"/>
  <c r="J34" i="42"/>
  <c r="F34" i="42"/>
  <c r="I34" i="42" s="1"/>
  <c r="J33" i="42"/>
  <c r="I33" i="42"/>
  <c r="F33" i="42"/>
  <c r="J32" i="42"/>
  <c r="F32" i="42"/>
  <c r="I32" i="42" s="1"/>
  <c r="J31" i="42"/>
  <c r="I31" i="42"/>
  <c r="F31" i="42"/>
  <c r="J30" i="42"/>
  <c r="F30" i="42"/>
  <c r="I30" i="42" s="1"/>
  <c r="J29" i="42"/>
  <c r="I29" i="42"/>
  <c r="F29" i="42"/>
  <c r="J28" i="42"/>
  <c r="F28" i="42"/>
  <c r="I28" i="42" s="1"/>
  <c r="J27" i="42"/>
  <c r="I27" i="42"/>
  <c r="F27" i="42"/>
  <c r="J26" i="42"/>
  <c r="F26" i="42"/>
  <c r="I26" i="42" s="1"/>
  <c r="G25" i="42"/>
  <c r="G24" i="42" s="1"/>
  <c r="E25" i="42"/>
  <c r="E24" i="42" s="1"/>
  <c r="D25" i="42"/>
  <c r="F25" i="42" s="1"/>
  <c r="I25" i="42" s="1"/>
  <c r="D24" i="42"/>
  <c r="J23" i="42"/>
  <c r="I23" i="42"/>
  <c r="F23" i="42"/>
  <c r="J22" i="42"/>
  <c r="G22" i="42"/>
  <c r="F22" i="42"/>
  <c r="I22" i="42" s="1"/>
  <c r="E22" i="42"/>
  <c r="D22" i="42"/>
  <c r="J21" i="42"/>
  <c r="I21" i="42"/>
  <c r="F21" i="42"/>
  <c r="J20" i="42"/>
  <c r="G20" i="42"/>
  <c r="I20" i="42" s="1"/>
  <c r="F20" i="42"/>
  <c r="E20" i="42"/>
  <c r="D20" i="42"/>
  <c r="D19" i="42" s="1"/>
  <c r="G19" i="42"/>
  <c r="E19" i="42"/>
  <c r="J124" i="41"/>
  <c r="F124" i="41"/>
  <c r="I124" i="41" s="1"/>
  <c r="J123" i="41"/>
  <c r="I123" i="41"/>
  <c r="F123" i="41"/>
  <c r="J122" i="41"/>
  <c r="F122" i="41"/>
  <c r="I122" i="41" s="1"/>
  <c r="J121" i="41"/>
  <c r="I121" i="41"/>
  <c r="F121" i="41"/>
  <c r="J120" i="41"/>
  <c r="G120" i="41"/>
  <c r="E120" i="41"/>
  <c r="D120" i="41"/>
  <c r="F120" i="41" s="1"/>
  <c r="I120" i="41" s="1"/>
  <c r="J119" i="41"/>
  <c r="I119" i="41"/>
  <c r="F119" i="41"/>
  <c r="J118" i="41"/>
  <c r="F118" i="41"/>
  <c r="I118" i="41" s="1"/>
  <c r="J117" i="41"/>
  <c r="I117" i="41"/>
  <c r="F117" i="41"/>
  <c r="J116" i="41"/>
  <c r="F116" i="41"/>
  <c r="I116" i="41" s="1"/>
  <c r="J115" i="41"/>
  <c r="I115" i="41"/>
  <c r="F115" i="41"/>
  <c r="J114" i="41"/>
  <c r="F114" i="41"/>
  <c r="I114" i="41" s="1"/>
  <c r="J113" i="41"/>
  <c r="I113" i="41"/>
  <c r="F113" i="41"/>
  <c r="J112" i="41"/>
  <c r="G112" i="41"/>
  <c r="E112" i="41"/>
  <c r="D112" i="41"/>
  <c r="F112" i="41" s="1"/>
  <c r="I112" i="41" s="1"/>
  <c r="J111" i="41"/>
  <c r="I111" i="41"/>
  <c r="F111" i="41"/>
  <c r="J110" i="41"/>
  <c r="F110" i="41"/>
  <c r="I110" i="41" s="1"/>
  <c r="J109" i="41"/>
  <c r="I109" i="41"/>
  <c r="F109" i="41"/>
  <c r="J108" i="41"/>
  <c r="G108" i="41"/>
  <c r="E108" i="41"/>
  <c r="D108" i="41"/>
  <c r="F108" i="41" s="1"/>
  <c r="I108" i="41" s="1"/>
  <c r="J107" i="41"/>
  <c r="I107" i="41"/>
  <c r="F107" i="41"/>
  <c r="J106" i="41"/>
  <c r="F106" i="41"/>
  <c r="I106" i="41" s="1"/>
  <c r="J105" i="41"/>
  <c r="I105" i="41"/>
  <c r="F105" i="41"/>
  <c r="F104" i="41"/>
  <c r="J103" i="41"/>
  <c r="E103" i="41"/>
  <c r="E100" i="41" s="1"/>
  <c r="E99" i="41" s="1"/>
  <c r="D103" i="41"/>
  <c r="F103" i="41" s="1"/>
  <c r="I103" i="41" s="1"/>
  <c r="J102" i="41"/>
  <c r="F102" i="41"/>
  <c r="I102" i="41" s="1"/>
  <c r="J101" i="41"/>
  <c r="I101" i="41"/>
  <c r="F101" i="41"/>
  <c r="G100" i="41"/>
  <c r="D100" i="41"/>
  <c r="D99" i="41" s="1"/>
  <c r="F99" i="41" s="1"/>
  <c r="G99" i="41"/>
  <c r="J98" i="41"/>
  <c r="F98" i="41"/>
  <c r="I98" i="41" s="1"/>
  <c r="J97" i="41"/>
  <c r="I97" i="41"/>
  <c r="F97" i="41"/>
  <c r="J96" i="41"/>
  <c r="F96" i="41"/>
  <c r="I96" i="41" s="1"/>
  <c r="G95" i="41"/>
  <c r="J95" i="41" s="1"/>
  <c r="E95" i="41"/>
  <c r="D95" i="41"/>
  <c r="F95" i="41" s="1"/>
  <c r="J94" i="41"/>
  <c r="I94" i="41"/>
  <c r="J93" i="41"/>
  <c r="F93" i="41"/>
  <c r="I93" i="41" s="1"/>
  <c r="J92" i="41"/>
  <c r="I92" i="41"/>
  <c r="F92" i="41"/>
  <c r="J91" i="41"/>
  <c r="F91" i="41"/>
  <c r="I91" i="41" s="1"/>
  <c r="J90" i="41"/>
  <c r="F90" i="41"/>
  <c r="I90" i="41" s="1"/>
  <c r="J89" i="41"/>
  <c r="F89" i="41"/>
  <c r="I89" i="41" s="1"/>
  <c r="F88" i="41"/>
  <c r="F87" i="41"/>
  <c r="J86" i="41"/>
  <c r="F86" i="41"/>
  <c r="I86" i="41" s="1"/>
  <c r="E85" i="41"/>
  <c r="D85" i="41"/>
  <c r="F85" i="41" s="1"/>
  <c r="I85" i="41" s="1"/>
  <c r="J84" i="41"/>
  <c r="I84" i="41"/>
  <c r="F84" i="41"/>
  <c r="J83" i="41"/>
  <c r="F83" i="41"/>
  <c r="J82" i="41"/>
  <c r="J81" i="41"/>
  <c r="F81" i="41"/>
  <c r="I81" i="41" s="1"/>
  <c r="J80" i="41"/>
  <c r="I80" i="41"/>
  <c r="F80" i="41"/>
  <c r="J79" i="41"/>
  <c r="F79" i="41"/>
  <c r="I79" i="41" s="1"/>
  <c r="J78" i="41"/>
  <c r="I78" i="41"/>
  <c r="F78" i="41"/>
  <c r="J77" i="41"/>
  <c r="F77" i="41"/>
  <c r="I77" i="41" s="1"/>
  <c r="J76" i="41"/>
  <c r="I76" i="41"/>
  <c r="F76" i="41"/>
  <c r="J75" i="41"/>
  <c r="F75" i="41"/>
  <c r="I75" i="41" s="1"/>
  <c r="J74" i="41"/>
  <c r="I74" i="41"/>
  <c r="F74" i="41"/>
  <c r="J73" i="41"/>
  <c r="F73" i="41"/>
  <c r="I73" i="41" s="1"/>
  <c r="J72" i="41"/>
  <c r="I72" i="41"/>
  <c r="F72" i="41"/>
  <c r="J71" i="41"/>
  <c r="F71" i="41"/>
  <c r="I71" i="41" s="1"/>
  <c r="J70" i="41"/>
  <c r="I70" i="41"/>
  <c r="F70" i="41"/>
  <c r="J69" i="41"/>
  <c r="F69" i="41"/>
  <c r="I69" i="41" s="1"/>
  <c r="J68" i="41"/>
  <c r="I68" i="41"/>
  <c r="F68" i="41"/>
  <c r="J67" i="41"/>
  <c r="F67" i="41"/>
  <c r="I67" i="41" s="1"/>
  <c r="J66" i="41"/>
  <c r="I66" i="41"/>
  <c r="F66" i="41"/>
  <c r="J65" i="41"/>
  <c r="G65" i="41"/>
  <c r="E65" i="41"/>
  <c r="D65" i="41"/>
  <c r="F65" i="41" s="1"/>
  <c r="I65" i="41" s="1"/>
  <c r="J64" i="41"/>
  <c r="I64" i="41"/>
  <c r="F64" i="41"/>
  <c r="J63" i="41"/>
  <c r="F63" i="41"/>
  <c r="I63" i="41" s="1"/>
  <c r="J62" i="41"/>
  <c r="I62" i="41"/>
  <c r="F62" i="41"/>
  <c r="J61" i="41"/>
  <c r="G61" i="41"/>
  <c r="F61" i="41"/>
  <c r="I61" i="41" s="1"/>
  <c r="D61" i="41"/>
  <c r="J60" i="41"/>
  <c r="F60" i="41"/>
  <c r="I60" i="41" s="1"/>
  <c r="J59" i="41"/>
  <c r="I59" i="41"/>
  <c r="F59" i="41"/>
  <c r="J58" i="41"/>
  <c r="F58" i="41"/>
  <c r="I58" i="41" s="1"/>
  <c r="G57" i="41"/>
  <c r="J57" i="41" s="1"/>
  <c r="D57" i="41"/>
  <c r="F57" i="41" s="1"/>
  <c r="J56" i="41"/>
  <c r="I56" i="41"/>
  <c r="J55" i="41"/>
  <c r="I55" i="41"/>
  <c r="F55" i="41"/>
  <c r="J54" i="41"/>
  <c r="G54" i="41"/>
  <c r="I54" i="41" s="1"/>
  <c r="F54" i="41"/>
  <c r="D54" i="41"/>
  <c r="J53" i="41"/>
  <c r="I53" i="41"/>
  <c r="J52" i="41"/>
  <c r="F52" i="41"/>
  <c r="I52" i="41" s="1"/>
  <c r="G51" i="41"/>
  <c r="J51" i="41" s="1"/>
  <c r="D51" i="41"/>
  <c r="F51" i="41" s="1"/>
  <c r="I51" i="41" s="1"/>
  <c r="J50" i="41"/>
  <c r="I50" i="41"/>
  <c r="F50" i="41"/>
  <c r="J49" i="41"/>
  <c r="F49" i="41"/>
  <c r="I49" i="41" s="1"/>
  <c r="J48" i="41"/>
  <c r="I48" i="41"/>
  <c r="F48" i="41"/>
  <c r="J47" i="41"/>
  <c r="F47" i="41"/>
  <c r="I47" i="41" s="1"/>
  <c r="G46" i="41"/>
  <c r="J46" i="41" s="1"/>
  <c r="D46" i="41"/>
  <c r="F46" i="41" s="1"/>
  <c r="J42" i="41"/>
  <c r="I42" i="41"/>
  <c r="F42" i="41"/>
  <c r="G41" i="41"/>
  <c r="F41" i="41"/>
  <c r="I41" i="41" s="1"/>
  <c r="D41" i="41"/>
  <c r="J40" i="41"/>
  <c r="F40" i="41"/>
  <c r="I40" i="41" s="1"/>
  <c r="J39" i="41"/>
  <c r="I39" i="41"/>
  <c r="F39" i="41"/>
  <c r="J38" i="41"/>
  <c r="F38" i="41"/>
  <c r="I38" i="41" s="1"/>
  <c r="J37" i="41"/>
  <c r="I37" i="41"/>
  <c r="F37" i="41"/>
  <c r="J36" i="41"/>
  <c r="F36" i="41"/>
  <c r="I36" i="41" s="1"/>
  <c r="G35" i="41"/>
  <c r="J35" i="41" s="1"/>
  <c r="E35" i="41"/>
  <c r="F35" i="41" s="1"/>
  <c r="I35" i="41" s="1"/>
  <c r="D35" i="41"/>
  <c r="J34" i="41"/>
  <c r="F34" i="41"/>
  <c r="I34" i="41" s="1"/>
  <c r="J33" i="41"/>
  <c r="I33" i="41"/>
  <c r="F33" i="41"/>
  <c r="J32" i="41"/>
  <c r="F32" i="41"/>
  <c r="I32" i="41" s="1"/>
  <c r="J31" i="41"/>
  <c r="I31" i="41"/>
  <c r="F31" i="41"/>
  <c r="J30" i="41"/>
  <c r="F30" i="41"/>
  <c r="I30" i="41" s="1"/>
  <c r="J29" i="41"/>
  <c r="I29" i="41"/>
  <c r="F29" i="41"/>
  <c r="J28" i="41"/>
  <c r="F28" i="41"/>
  <c r="I28" i="41" s="1"/>
  <c r="J27" i="41"/>
  <c r="I27" i="41"/>
  <c r="F27" i="41"/>
  <c r="J26" i="41"/>
  <c r="F26" i="41"/>
  <c r="I26" i="41" s="1"/>
  <c r="G25" i="41"/>
  <c r="G24" i="41" s="1"/>
  <c r="E25" i="41"/>
  <c r="E24" i="41" s="1"/>
  <c r="D25" i="41"/>
  <c r="F25" i="41" s="1"/>
  <c r="J23" i="41"/>
  <c r="I23" i="41"/>
  <c r="F23" i="41"/>
  <c r="J22" i="41"/>
  <c r="G22" i="41"/>
  <c r="E22" i="41"/>
  <c r="D22" i="41"/>
  <c r="F22" i="41" s="1"/>
  <c r="I22" i="41" s="1"/>
  <c r="J21" i="41"/>
  <c r="I21" i="41"/>
  <c r="F21" i="41"/>
  <c r="J20" i="41"/>
  <c r="G20" i="41"/>
  <c r="I20" i="41" s="1"/>
  <c r="F20" i="41"/>
  <c r="E20" i="41"/>
  <c r="D20" i="41"/>
  <c r="D19" i="41" s="1"/>
  <c r="G19" i="41"/>
  <c r="J19" i="41" s="1"/>
  <c r="E19" i="41"/>
  <c r="G99" i="42" l="1"/>
  <c r="J99" i="42" s="1"/>
  <c r="I108" i="42"/>
  <c r="J85" i="42"/>
  <c r="G82" i="42"/>
  <c r="F82" i="41"/>
  <c r="I82" i="41" s="1"/>
  <c r="F82" i="42"/>
  <c r="J19" i="42"/>
  <c r="F19" i="42"/>
  <c r="D18" i="42"/>
  <c r="J24" i="42"/>
  <c r="I24" i="42"/>
  <c r="F24" i="42"/>
  <c r="F100" i="42"/>
  <c r="I100" i="42" s="1"/>
  <c r="E99" i="42"/>
  <c r="F99" i="42" s="1"/>
  <c r="J25" i="42"/>
  <c r="I83" i="42"/>
  <c r="I19" i="42"/>
  <c r="I35" i="42"/>
  <c r="I51" i="42"/>
  <c r="E18" i="41"/>
  <c r="E17" i="41" s="1"/>
  <c r="E125" i="41" s="1"/>
  <c r="I24" i="41"/>
  <c r="J24" i="41"/>
  <c r="J99" i="41"/>
  <c r="F19" i="41"/>
  <c r="I19" i="41" s="1"/>
  <c r="D18" i="41"/>
  <c r="D24" i="41"/>
  <c r="F24" i="41" s="1"/>
  <c r="I25" i="41"/>
  <c r="J41" i="41"/>
  <c r="I57" i="41"/>
  <c r="I95" i="41"/>
  <c r="I46" i="41"/>
  <c r="J85" i="41"/>
  <c r="I99" i="41"/>
  <c r="F100" i="41"/>
  <c r="I100" i="41" s="1"/>
  <c r="J100" i="41"/>
  <c r="G18" i="41"/>
  <c r="J25" i="41"/>
  <c r="I83" i="41"/>
  <c r="I99" i="42" l="1"/>
  <c r="E17" i="42"/>
  <c r="E125" i="42" s="1"/>
  <c r="G18" i="42"/>
  <c r="G17" i="42" s="1"/>
  <c r="G125" i="42" s="1"/>
  <c r="J82" i="42"/>
  <c r="J18" i="42" s="1"/>
  <c r="J17" i="42" s="1"/>
  <c r="J125" i="42" s="1"/>
  <c r="I82" i="42"/>
  <c r="I18" i="42" s="1"/>
  <c r="F18" i="42"/>
  <c r="F17" i="42" s="1"/>
  <c r="F125" i="42" s="1"/>
  <c r="G17" i="41"/>
  <c r="J18" i="41"/>
  <c r="D17" i="41"/>
  <c r="F18" i="41"/>
  <c r="I18" i="41" s="1"/>
  <c r="F126" i="7"/>
  <c r="I126" i="7" s="1"/>
  <c r="F127" i="7"/>
  <c r="I127" i="7" s="1"/>
  <c r="F122" i="7"/>
  <c r="I17" i="42" l="1"/>
  <c r="I125" i="42" s="1"/>
  <c r="D125" i="42"/>
  <c r="J17" i="41"/>
  <c r="G125" i="41"/>
  <c r="D125" i="41"/>
  <c r="F17" i="41"/>
  <c r="F125" i="41" s="1"/>
  <c r="I17" i="41" l="1"/>
  <c r="J125" i="41"/>
  <c r="I125" i="41"/>
  <c r="F146" i="7"/>
  <c r="E107" i="7" l="1"/>
  <c r="E52" i="7" s="1"/>
  <c r="D162" i="7"/>
  <c r="E162" i="7"/>
  <c r="E159" i="7" s="1"/>
  <c r="E158" i="7" s="1"/>
  <c r="E136" i="7"/>
  <c r="E133" i="7" s="1"/>
  <c r="J146" i="7"/>
  <c r="J145" i="7"/>
  <c r="I146" i="7"/>
  <c r="I148" i="7"/>
  <c r="F145" i="7"/>
  <c r="I145" i="7" s="1"/>
  <c r="D119" i="12" l="1"/>
  <c r="D111" i="12"/>
  <c r="D107" i="12"/>
  <c r="D98" i="12" s="1"/>
  <c r="D102" i="12"/>
  <c r="D99" i="12"/>
  <c r="D94" i="12"/>
  <c r="D86" i="12"/>
  <c r="D83" i="12"/>
  <c r="D65" i="12"/>
  <c r="D61" i="12"/>
  <c r="D57" i="12"/>
  <c r="D54" i="12"/>
  <c r="D51" i="12"/>
  <c r="D46" i="12"/>
  <c r="D41" i="12"/>
  <c r="D35" i="12"/>
  <c r="D25" i="12"/>
  <c r="D22" i="12"/>
  <c r="D20" i="12"/>
  <c r="D19" i="12"/>
  <c r="D120" i="11"/>
  <c r="D112" i="11"/>
  <c r="D108" i="11"/>
  <c r="D103" i="11"/>
  <c r="D100" i="11" s="1"/>
  <c r="D99" i="11" s="1"/>
  <c r="D95" i="11"/>
  <c r="D87" i="11"/>
  <c r="D84" i="11"/>
  <c r="D65" i="11"/>
  <c r="D61" i="11"/>
  <c r="D57" i="11"/>
  <c r="D54" i="11"/>
  <c r="D51" i="11"/>
  <c r="D46" i="11"/>
  <c r="D41" i="11"/>
  <c r="D24" i="11" s="1"/>
  <c r="D35" i="11"/>
  <c r="D25" i="11"/>
  <c r="D22" i="11"/>
  <c r="D19" i="11" s="1"/>
  <c r="D20" i="11"/>
  <c r="D119" i="10"/>
  <c r="D111" i="10"/>
  <c r="D107" i="10"/>
  <c r="D102" i="10"/>
  <c r="D99" i="10"/>
  <c r="D98" i="10" s="1"/>
  <c r="D94" i="10"/>
  <c r="D86" i="10"/>
  <c r="D83" i="10"/>
  <c r="D65" i="10"/>
  <c r="D61" i="10"/>
  <c r="D57" i="10"/>
  <c r="D54" i="10"/>
  <c r="D51" i="10"/>
  <c r="D46" i="10"/>
  <c r="D41" i="10"/>
  <c r="D35" i="10"/>
  <c r="D24" i="10" s="1"/>
  <c r="D25" i="10"/>
  <c r="D22" i="10"/>
  <c r="D20" i="10"/>
  <c r="D19" i="10" s="1"/>
  <c r="D119" i="9"/>
  <c r="D111" i="9"/>
  <c r="D107" i="9"/>
  <c r="D102" i="9"/>
  <c r="D99" i="9"/>
  <c r="D98" i="9" s="1"/>
  <c r="D94" i="9"/>
  <c r="D86" i="9"/>
  <c r="D83" i="9"/>
  <c r="D65" i="9"/>
  <c r="D61" i="9"/>
  <c r="D57" i="9"/>
  <c r="D54" i="9"/>
  <c r="D51" i="9"/>
  <c r="D46" i="9"/>
  <c r="D41" i="9"/>
  <c r="D35" i="9"/>
  <c r="D25" i="9"/>
  <c r="D22" i="9"/>
  <c r="D20" i="9"/>
  <c r="D19" i="9" s="1"/>
  <c r="D24" i="12" l="1"/>
  <c r="D18" i="12" s="1"/>
  <c r="D17" i="12" s="1"/>
  <c r="D124" i="12" s="1"/>
  <c r="D24" i="9"/>
  <c r="D18" i="9" s="1"/>
  <c r="D17" i="9" s="1"/>
  <c r="D124" i="9" s="1"/>
  <c r="D18" i="11"/>
  <c r="D17" i="11" s="1"/>
  <c r="D125" i="11" s="1"/>
  <c r="D18" i="10"/>
  <c r="D17" i="10" s="1"/>
  <c r="D124" i="10" s="1"/>
  <c r="G133" i="7" l="1"/>
  <c r="J130" i="7"/>
  <c r="J127" i="7"/>
  <c r="J126" i="7"/>
  <c r="J113" i="7"/>
  <c r="J112" i="7"/>
  <c r="G107" i="7"/>
  <c r="G103" i="7"/>
  <c r="E95" i="7"/>
  <c r="E103" i="7"/>
  <c r="G95" i="7"/>
  <c r="G90" i="7"/>
  <c r="F168" i="7"/>
  <c r="J168" i="7"/>
  <c r="J166" i="7"/>
  <c r="F93" i="7"/>
  <c r="F91" i="7"/>
  <c r="G74" i="7"/>
  <c r="G66" i="7"/>
  <c r="J45" i="7"/>
  <c r="F131" i="7"/>
  <c r="D184" i="7"/>
  <c r="D176" i="7"/>
  <c r="D172" i="7"/>
  <c r="D159" i="7"/>
  <c r="D158" i="7" s="1"/>
  <c r="D154" i="7"/>
  <c r="D133" i="7"/>
  <c r="D107" i="7"/>
  <c r="D103" i="7"/>
  <c r="D95" i="7"/>
  <c r="D90" i="7"/>
  <c r="D74" i="7"/>
  <c r="D72" i="7"/>
  <c r="D66" i="7"/>
  <c r="D53" i="7"/>
  <c r="D36" i="7"/>
  <c r="D20" i="7"/>
  <c r="D52" i="7" l="1"/>
  <c r="D19" i="7"/>
  <c r="F95" i="7"/>
  <c r="D18" i="7" l="1"/>
  <c r="D17" i="7" s="1"/>
  <c r="D189" i="7" s="1"/>
  <c r="F61" i="7"/>
  <c r="F132" i="7" l="1"/>
  <c r="I132" i="7" s="1"/>
  <c r="J132" i="7"/>
  <c r="F163" i="7" l="1"/>
  <c r="J122" i="7"/>
  <c r="I122" i="7"/>
  <c r="J121" i="7"/>
  <c r="J120" i="7"/>
  <c r="E25" i="11" l="1"/>
  <c r="E25" i="9"/>
  <c r="J140" i="7" l="1"/>
  <c r="J65" i="7" l="1"/>
  <c r="J61" i="7"/>
  <c r="J35" i="7" l="1"/>
  <c r="J162" i="7" l="1"/>
  <c r="J164" i="7"/>
  <c r="J165" i="7"/>
  <c r="F165" i="7"/>
  <c r="I165" i="7" s="1"/>
  <c r="F164" i="7"/>
  <c r="I164" i="7" s="1"/>
  <c r="F162" i="7"/>
  <c r="I162" i="7" s="1"/>
  <c r="I61" i="7" l="1"/>
  <c r="G25" i="11" l="1"/>
  <c r="G53" i="7" l="1"/>
  <c r="G52" i="7" s="1"/>
  <c r="G18" i="7" s="1"/>
  <c r="G17" i="7" s="1"/>
  <c r="E53" i="7"/>
  <c r="F130" i="7" l="1"/>
  <c r="I130" i="7" s="1"/>
  <c r="F140" i="7" l="1"/>
  <c r="I140" i="7" s="1"/>
  <c r="F114" i="7"/>
  <c r="I114" i="7" s="1"/>
  <c r="F100" i="7"/>
  <c r="F22" i="7"/>
  <c r="F35" i="7"/>
  <c r="I35" i="7" s="1"/>
  <c r="J93" i="7" l="1"/>
  <c r="F136" i="7"/>
  <c r="F137" i="7"/>
  <c r="I137" i="7" s="1"/>
  <c r="F138" i="7"/>
  <c r="I138" i="7" s="1"/>
  <c r="F139" i="7"/>
  <c r="F135" i="7"/>
  <c r="F121" i="7"/>
  <c r="I121" i="7" s="1"/>
  <c r="F120" i="7"/>
  <c r="I120" i="7" s="1"/>
  <c r="F80" i="7"/>
  <c r="I80" i="7" s="1"/>
  <c r="F76" i="7"/>
  <c r="I76" i="7" s="1"/>
  <c r="F53" i="7"/>
  <c r="I53" i="7" s="1"/>
  <c r="F65" i="7"/>
  <c r="I65" i="7" s="1"/>
  <c r="F59" i="7"/>
  <c r="I59" i="7" s="1"/>
  <c r="F45" i="7"/>
  <c r="I45" i="7" s="1"/>
  <c r="G41" i="11"/>
  <c r="J41" i="11" s="1"/>
  <c r="G35" i="9"/>
  <c r="J35" i="9" s="1"/>
  <c r="F96" i="7"/>
  <c r="F94" i="7"/>
  <c r="F113" i="7"/>
  <c r="I113" i="7" s="1"/>
  <c r="F112" i="7"/>
  <c r="I112" i="7" s="1"/>
  <c r="F51" i="7"/>
  <c r="I51" i="7" s="1"/>
  <c r="J81" i="7"/>
  <c r="J43" i="9"/>
  <c r="J44" i="9"/>
  <c r="I43" i="9"/>
  <c r="I44" i="9"/>
  <c r="I45" i="9"/>
  <c r="G41" i="9"/>
  <c r="J41" i="9" s="1"/>
  <c r="E41" i="9"/>
  <c r="F41" i="9"/>
  <c r="I41" i="9" s="1"/>
  <c r="F90" i="7"/>
  <c r="I90" i="7" s="1"/>
  <c r="F92" i="7"/>
  <c r="J85" i="7"/>
  <c r="F84" i="7"/>
  <c r="I84" i="7" s="1"/>
  <c r="F85" i="7"/>
  <c r="I85" i="7" s="1"/>
  <c r="E82" i="7"/>
  <c r="E74" i="7"/>
  <c r="F74" i="7" s="1"/>
  <c r="I74" i="7" s="1"/>
  <c r="F81" i="7"/>
  <c r="I81" i="7" s="1"/>
  <c r="J122" i="24"/>
  <c r="F122" i="24"/>
  <c r="I122" i="24" s="1"/>
  <c r="J121" i="24"/>
  <c r="I121" i="24"/>
  <c r="F121" i="24"/>
  <c r="J120" i="24"/>
  <c r="F120" i="24"/>
  <c r="I120" i="24"/>
  <c r="J119" i="24"/>
  <c r="F119" i="24"/>
  <c r="I119" i="24" s="1"/>
  <c r="H118" i="24"/>
  <c r="G118" i="24"/>
  <c r="E118" i="24"/>
  <c r="D118" i="24"/>
  <c r="F118" i="24" s="1"/>
  <c r="J117" i="24"/>
  <c r="F117" i="24"/>
  <c r="I117" i="24"/>
  <c r="J116" i="24"/>
  <c r="F116" i="24"/>
  <c r="I116" i="24"/>
  <c r="J115" i="24"/>
  <c r="F115" i="24"/>
  <c r="I115" i="24" s="1"/>
  <c r="J114" i="24"/>
  <c r="F114" i="24"/>
  <c r="I114" i="24" s="1"/>
  <c r="J113" i="24"/>
  <c r="F113" i="24"/>
  <c r="I113" i="24"/>
  <c r="J112" i="24"/>
  <c r="F112" i="24"/>
  <c r="I112" i="24"/>
  <c r="J111" i="24"/>
  <c r="F111" i="24"/>
  <c r="I111" i="24" s="1"/>
  <c r="H110" i="24"/>
  <c r="J110" i="24"/>
  <c r="G110" i="24"/>
  <c r="E110" i="24"/>
  <c r="D110" i="24"/>
  <c r="F110" i="24"/>
  <c r="J109" i="24"/>
  <c r="F109" i="24"/>
  <c r="I109" i="24" s="1"/>
  <c r="J108" i="24"/>
  <c r="F108" i="24"/>
  <c r="I108" i="24" s="1"/>
  <c r="J107" i="24"/>
  <c r="I107" i="24"/>
  <c r="F107" i="24"/>
  <c r="H106" i="24"/>
  <c r="G106" i="24"/>
  <c r="E106" i="24"/>
  <c r="D106" i="24"/>
  <c r="F106" i="24"/>
  <c r="J105" i="24"/>
  <c r="F105" i="24"/>
  <c r="I105" i="24" s="1"/>
  <c r="J104" i="24"/>
  <c r="F104" i="24"/>
  <c r="I104" i="24" s="1"/>
  <c r="J103" i="24"/>
  <c r="F103" i="24"/>
  <c r="I103" i="24"/>
  <c r="F102" i="24"/>
  <c r="J101" i="24"/>
  <c r="E101" i="24"/>
  <c r="E98" i="24"/>
  <c r="E97" i="24" s="1"/>
  <c r="D101" i="24"/>
  <c r="F101" i="24"/>
  <c r="I101" i="24"/>
  <c r="J100" i="24"/>
  <c r="F100" i="24"/>
  <c r="I100" i="24"/>
  <c r="J99" i="24"/>
  <c r="F99" i="24"/>
  <c r="I99" i="24" s="1"/>
  <c r="H98" i="24"/>
  <c r="H97" i="24" s="1"/>
  <c r="G98" i="24"/>
  <c r="J96" i="24"/>
  <c r="F96" i="24"/>
  <c r="I96" i="24"/>
  <c r="J95" i="24"/>
  <c r="I95" i="24"/>
  <c r="F95" i="24"/>
  <c r="J94" i="24"/>
  <c r="F94" i="24"/>
  <c r="I94" i="24" s="1"/>
  <c r="H93" i="24"/>
  <c r="G93" i="24"/>
  <c r="J93" i="24"/>
  <c r="E93" i="24"/>
  <c r="D93" i="24"/>
  <c r="F93" i="24"/>
  <c r="J92" i="24"/>
  <c r="I92" i="24"/>
  <c r="J91" i="24"/>
  <c r="F91" i="24"/>
  <c r="I91" i="24"/>
  <c r="J90" i="24"/>
  <c r="F90" i="24"/>
  <c r="I90" i="24"/>
  <c r="J89" i="24"/>
  <c r="F89" i="24"/>
  <c r="I89" i="24" s="1"/>
  <c r="J88" i="24"/>
  <c r="F88" i="24"/>
  <c r="I88" i="24" s="1"/>
  <c r="J87" i="24"/>
  <c r="F87" i="24"/>
  <c r="I87" i="24"/>
  <c r="J86" i="24"/>
  <c r="E86" i="24"/>
  <c r="F86" i="24"/>
  <c r="I86" i="24"/>
  <c r="J85" i="24"/>
  <c r="E85" i="24"/>
  <c r="D85" i="24"/>
  <c r="F85" i="24"/>
  <c r="I85" i="24" s="1"/>
  <c r="J84" i="24"/>
  <c r="F84" i="24"/>
  <c r="I84" i="24"/>
  <c r="J83" i="24"/>
  <c r="F83" i="24"/>
  <c r="I83" i="24"/>
  <c r="H82" i="24"/>
  <c r="J82" i="24" s="1"/>
  <c r="G82" i="24"/>
  <c r="E82" i="24"/>
  <c r="D82" i="24"/>
  <c r="J81" i="24"/>
  <c r="F81" i="24"/>
  <c r="I81" i="24"/>
  <c r="J80" i="24"/>
  <c r="F80" i="24"/>
  <c r="I80" i="24" s="1"/>
  <c r="J79" i="24"/>
  <c r="F79" i="24"/>
  <c r="I79" i="24" s="1"/>
  <c r="J78" i="24"/>
  <c r="F78" i="24"/>
  <c r="I78" i="24"/>
  <c r="J77" i="24"/>
  <c r="F77" i="24"/>
  <c r="I77" i="24"/>
  <c r="J76" i="24"/>
  <c r="F76" i="24"/>
  <c r="I76" i="24" s="1"/>
  <c r="J75" i="24"/>
  <c r="F75" i="24"/>
  <c r="I75" i="24" s="1"/>
  <c r="J74" i="24"/>
  <c r="F74" i="24"/>
  <c r="I74" i="24"/>
  <c r="J73" i="24"/>
  <c r="F73" i="24"/>
  <c r="I73" i="24"/>
  <c r="J72" i="24"/>
  <c r="F72" i="24"/>
  <c r="I72" i="24" s="1"/>
  <c r="J71" i="24"/>
  <c r="F71" i="24"/>
  <c r="I71" i="24" s="1"/>
  <c r="J70" i="24"/>
  <c r="F70" i="24"/>
  <c r="I70" i="24"/>
  <c r="J69" i="24"/>
  <c r="F69" i="24"/>
  <c r="I69" i="24"/>
  <c r="J68" i="24"/>
  <c r="F68" i="24"/>
  <c r="I68" i="24"/>
  <c r="J67" i="24"/>
  <c r="F67" i="24"/>
  <c r="I67" i="24" s="1"/>
  <c r="J66" i="24"/>
  <c r="F66" i="24"/>
  <c r="I66" i="24"/>
  <c r="H65" i="24"/>
  <c r="G65" i="24"/>
  <c r="J65" i="24" s="1"/>
  <c r="E65" i="24"/>
  <c r="D65" i="24"/>
  <c r="J64" i="24"/>
  <c r="F64" i="24"/>
  <c r="I64" i="24" s="1"/>
  <c r="J63" i="24"/>
  <c r="F63" i="24"/>
  <c r="I63" i="24" s="1"/>
  <c r="J62" i="24"/>
  <c r="F62" i="24"/>
  <c r="I62" i="24"/>
  <c r="H61" i="24"/>
  <c r="J61" i="24" s="1"/>
  <c r="G61" i="24"/>
  <c r="D61" i="24"/>
  <c r="F61" i="24"/>
  <c r="J60" i="24"/>
  <c r="F60" i="24"/>
  <c r="I60" i="24"/>
  <c r="J59" i="24"/>
  <c r="F59" i="24"/>
  <c r="I59" i="24"/>
  <c r="J58" i="24"/>
  <c r="F58" i="24"/>
  <c r="I58" i="24" s="1"/>
  <c r="H57" i="24"/>
  <c r="G57" i="24"/>
  <c r="D57" i="24"/>
  <c r="F57" i="24"/>
  <c r="J56" i="24"/>
  <c r="I56" i="24"/>
  <c r="J55" i="24"/>
  <c r="F55" i="24"/>
  <c r="I55" i="24"/>
  <c r="H54" i="24"/>
  <c r="G54" i="24"/>
  <c r="J54" i="24"/>
  <c r="D54" i="24"/>
  <c r="F54" i="24" s="1"/>
  <c r="J53" i="24"/>
  <c r="I53" i="24"/>
  <c r="J52" i="24"/>
  <c r="F52" i="24"/>
  <c r="I52" i="24" s="1"/>
  <c r="H51" i="24"/>
  <c r="G51" i="24"/>
  <c r="J51" i="24" s="1"/>
  <c r="D51" i="24"/>
  <c r="F51" i="24" s="1"/>
  <c r="J50" i="24"/>
  <c r="F50" i="24"/>
  <c r="I50" i="24"/>
  <c r="J49" i="24"/>
  <c r="I49" i="24"/>
  <c r="F49" i="24"/>
  <c r="J48" i="24"/>
  <c r="F48" i="24"/>
  <c r="I48" i="24"/>
  <c r="J47" i="24"/>
  <c r="F47" i="24"/>
  <c r="I47" i="24" s="1"/>
  <c r="H46" i="24"/>
  <c r="J46" i="24" s="1"/>
  <c r="G46" i="24"/>
  <c r="D46" i="24"/>
  <c r="J42" i="24"/>
  <c r="F42" i="24"/>
  <c r="I42" i="24"/>
  <c r="H41" i="24"/>
  <c r="J41" i="24" s="1"/>
  <c r="G41" i="24"/>
  <c r="D41" i="24"/>
  <c r="F41" i="24"/>
  <c r="J40" i="24"/>
  <c r="F40" i="24"/>
  <c r="I40" i="24"/>
  <c r="J39" i="24"/>
  <c r="F39" i="24"/>
  <c r="I39" i="24"/>
  <c r="J38" i="24"/>
  <c r="F38" i="24"/>
  <c r="I38" i="24" s="1"/>
  <c r="J37" i="24"/>
  <c r="F37" i="24"/>
  <c r="I37" i="24"/>
  <c r="J36" i="24"/>
  <c r="F36" i="24"/>
  <c r="I36" i="24"/>
  <c r="H35" i="24"/>
  <c r="H24" i="24" s="1"/>
  <c r="H18" i="24" s="1"/>
  <c r="H17" i="24" s="1"/>
  <c r="H123" i="24" s="1"/>
  <c r="E35" i="24"/>
  <c r="D35" i="24"/>
  <c r="F35" i="24"/>
  <c r="J34" i="24"/>
  <c r="F34" i="24"/>
  <c r="I34" i="24"/>
  <c r="J33" i="24"/>
  <c r="F33" i="24"/>
  <c r="I33" i="24" s="1"/>
  <c r="J32" i="24"/>
  <c r="F32" i="24"/>
  <c r="I32" i="24"/>
  <c r="J31" i="24"/>
  <c r="F31" i="24"/>
  <c r="I31" i="24" s="1"/>
  <c r="J30" i="24"/>
  <c r="F30" i="24"/>
  <c r="I30" i="24"/>
  <c r="J29" i="24"/>
  <c r="F29" i="24"/>
  <c r="I29" i="24" s="1"/>
  <c r="J28" i="24"/>
  <c r="F28" i="24"/>
  <c r="I28" i="24"/>
  <c r="J27" i="24"/>
  <c r="F27" i="24"/>
  <c r="I27" i="24"/>
  <c r="J26" i="24"/>
  <c r="F26" i="24"/>
  <c r="I26" i="24"/>
  <c r="H25" i="24"/>
  <c r="G25" i="24"/>
  <c r="E25" i="24"/>
  <c r="D25" i="24"/>
  <c r="F25" i="24" s="1"/>
  <c r="J23" i="24"/>
  <c r="F23" i="24"/>
  <c r="I23" i="24" s="1"/>
  <c r="H22" i="24"/>
  <c r="G22" i="24"/>
  <c r="J22" i="24"/>
  <c r="E22" i="24"/>
  <c r="D22" i="24"/>
  <c r="J21" i="24"/>
  <c r="F21" i="24"/>
  <c r="H20" i="24"/>
  <c r="G20" i="24"/>
  <c r="E20" i="24"/>
  <c r="D20" i="24"/>
  <c r="D19" i="24" s="1"/>
  <c r="H19" i="24"/>
  <c r="J123" i="12"/>
  <c r="F123" i="12"/>
  <c r="I123" i="12" s="1"/>
  <c r="J122" i="12"/>
  <c r="F122" i="12"/>
  <c r="I122" i="12" s="1"/>
  <c r="J121" i="12"/>
  <c r="F121" i="12"/>
  <c r="I121" i="12" s="1"/>
  <c r="J120" i="12"/>
  <c r="F120" i="12"/>
  <c r="I120" i="12" s="1"/>
  <c r="G119" i="12"/>
  <c r="E119" i="12"/>
  <c r="F119" i="12"/>
  <c r="I119" i="12" s="1"/>
  <c r="J118" i="12"/>
  <c r="F118" i="12"/>
  <c r="I118" i="12" s="1"/>
  <c r="J117" i="12"/>
  <c r="F117" i="12"/>
  <c r="I117" i="12" s="1"/>
  <c r="J116" i="12"/>
  <c r="F116" i="12"/>
  <c r="I116" i="12" s="1"/>
  <c r="J115" i="12"/>
  <c r="F115" i="12"/>
  <c r="I115" i="12"/>
  <c r="J114" i="12"/>
  <c r="F114" i="12"/>
  <c r="I114" i="12" s="1"/>
  <c r="J113" i="12"/>
  <c r="F113" i="12"/>
  <c r="I113" i="12"/>
  <c r="J112" i="12"/>
  <c r="F112" i="12"/>
  <c r="I112" i="12" s="1"/>
  <c r="G111" i="12"/>
  <c r="J111" i="12"/>
  <c r="E111" i="12"/>
  <c r="F111" i="12" s="1"/>
  <c r="J110" i="12"/>
  <c r="F110" i="12"/>
  <c r="I110" i="12" s="1"/>
  <c r="J109" i="12"/>
  <c r="F109" i="12"/>
  <c r="I109" i="12" s="1"/>
  <c r="J108" i="12"/>
  <c r="F108" i="12"/>
  <c r="I108" i="12" s="1"/>
  <c r="J107" i="12"/>
  <c r="G107" i="12"/>
  <c r="E107" i="12"/>
  <c r="F107" i="12"/>
  <c r="J106" i="12"/>
  <c r="F106" i="12"/>
  <c r="I106" i="12" s="1"/>
  <c r="J105" i="12"/>
  <c r="F105" i="12"/>
  <c r="I105" i="12" s="1"/>
  <c r="J104" i="12"/>
  <c r="F104" i="12"/>
  <c r="I104" i="12" s="1"/>
  <c r="F103" i="12"/>
  <c r="J102" i="12"/>
  <c r="E102" i="12"/>
  <c r="E99" i="12" s="1"/>
  <c r="E98" i="12" s="1"/>
  <c r="J101" i="12"/>
  <c r="F101" i="12"/>
  <c r="I101" i="12"/>
  <c r="J100" i="12"/>
  <c r="F100" i="12"/>
  <c r="I100" i="12" s="1"/>
  <c r="G99" i="12"/>
  <c r="G98" i="12" s="1"/>
  <c r="J98" i="12" s="1"/>
  <c r="J97" i="12"/>
  <c r="F97" i="12"/>
  <c r="I97" i="12"/>
  <c r="J96" i="12"/>
  <c r="F96" i="12"/>
  <c r="I96" i="12" s="1"/>
  <c r="J95" i="12"/>
  <c r="F95" i="12"/>
  <c r="I95" i="12" s="1"/>
  <c r="G94" i="12"/>
  <c r="J94" i="12"/>
  <c r="E94" i="12"/>
  <c r="F94" i="12" s="1"/>
  <c r="J93" i="12"/>
  <c r="I93" i="12"/>
  <c r="J92" i="12"/>
  <c r="F92" i="12"/>
  <c r="I92" i="12"/>
  <c r="J91" i="12"/>
  <c r="F91" i="12"/>
  <c r="I91" i="12" s="1"/>
  <c r="J90" i="12"/>
  <c r="F90" i="12"/>
  <c r="I90" i="12" s="1"/>
  <c r="J89" i="12"/>
  <c r="F89" i="12"/>
  <c r="I89" i="12"/>
  <c r="J88" i="12"/>
  <c r="F88" i="12"/>
  <c r="I88" i="12" s="1"/>
  <c r="J87" i="12"/>
  <c r="E87" i="12"/>
  <c r="F87" i="12"/>
  <c r="I87" i="12" s="1"/>
  <c r="J86" i="12"/>
  <c r="E86" i="12"/>
  <c r="F86" i="12"/>
  <c r="I86" i="12" s="1"/>
  <c r="J85" i="12"/>
  <c r="F85" i="12"/>
  <c r="I85" i="12"/>
  <c r="J84" i="12"/>
  <c r="F84" i="12"/>
  <c r="I84" i="12" s="1"/>
  <c r="G83" i="12"/>
  <c r="J83" i="12" s="1"/>
  <c r="E83" i="12"/>
  <c r="J81" i="12"/>
  <c r="F81" i="12"/>
  <c r="I81" i="12" s="1"/>
  <c r="J80" i="12"/>
  <c r="F80" i="12"/>
  <c r="I80" i="12" s="1"/>
  <c r="J79" i="12"/>
  <c r="F79" i="12"/>
  <c r="I79" i="12" s="1"/>
  <c r="J78" i="12"/>
  <c r="F78" i="12"/>
  <c r="I78" i="12" s="1"/>
  <c r="J77" i="12"/>
  <c r="F77" i="12"/>
  <c r="I77" i="12" s="1"/>
  <c r="J76" i="12"/>
  <c r="F76" i="12"/>
  <c r="I76" i="12" s="1"/>
  <c r="J75" i="12"/>
  <c r="F75" i="12"/>
  <c r="I75" i="12" s="1"/>
  <c r="J74" i="12"/>
  <c r="F74" i="12"/>
  <c r="I74" i="12" s="1"/>
  <c r="J73" i="12"/>
  <c r="F73" i="12"/>
  <c r="I73" i="12" s="1"/>
  <c r="J72" i="12"/>
  <c r="F72" i="12"/>
  <c r="I72" i="12" s="1"/>
  <c r="J71" i="12"/>
  <c r="F71" i="12"/>
  <c r="I71" i="12" s="1"/>
  <c r="J70" i="12"/>
  <c r="F70" i="12"/>
  <c r="I70" i="12" s="1"/>
  <c r="J69" i="12"/>
  <c r="F69" i="12"/>
  <c r="I69" i="12" s="1"/>
  <c r="J68" i="12"/>
  <c r="F68" i="12"/>
  <c r="I68" i="12" s="1"/>
  <c r="J67" i="12"/>
  <c r="F67" i="12"/>
  <c r="I67" i="12" s="1"/>
  <c r="J66" i="12"/>
  <c r="F66" i="12"/>
  <c r="I66" i="12" s="1"/>
  <c r="G65" i="12"/>
  <c r="E65" i="12"/>
  <c r="F65" i="12" s="1"/>
  <c r="J64" i="12"/>
  <c r="F64" i="12"/>
  <c r="I64" i="12" s="1"/>
  <c r="J63" i="12"/>
  <c r="F63" i="12"/>
  <c r="I63" i="12" s="1"/>
  <c r="J62" i="12"/>
  <c r="F62" i="12"/>
  <c r="I62" i="12"/>
  <c r="G61" i="12"/>
  <c r="J61" i="12" s="1"/>
  <c r="F61" i="12"/>
  <c r="J60" i="12"/>
  <c r="F60" i="12"/>
  <c r="I60" i="12"/>
  <c r="J59" i="12"/>
  <c r="F59" i="12"/>
  <c r="I59" i="12" s="1"/>
  <c r="J58" i="12"/>
  <c r="F58" i="12"/>
  <c r="I58" i="12"/>
  <c r="G57" i="12"/>
  <c r="F57" i="12"/>
  <c r="I57" i="12" s="1"/>
  <c r="J56" i="12"/>
  <c r="I56" i="12"/>
  <c r="J55" i="12"/>
  <c r="F55" i="12"/>
  <c r="I55" i="12" s="1"/>
  <c r="G54" i="12"/>
  <c r="J54" i="12" s="1"/>
  <c r="F54" i="12"/>
  <c r="J53" i="12"/>
  <c r="I53" i="12"/>
  <c r="J52" i="12"/>
  <c r="F52" i="12"/>
  <c r="I52" i="12"/>
  <c r="G51" i="12"/>
  <c r="J51" i="12" s="1"/>
  <c r="F51" i="12"/>
  <c r="J50" i="12"/>
  <c r="F50" i="12"/>
  <c r="I50" i="12" s="1"/>
  <c r="J49" i="12"/>
  <c r="F49" i="12"/>
  <c r="I49" i="12"/>
  <c r="J48" i="12"/>
  <c r="F48" i="12"/>
  <c r="I48" i="12"/>
  <c r="J47" i="12"/>
  <c r="F47" i="12"/>
  <c r="I47" i="12" s="1"/>
  <c r="G46" i="12"/>
  <c r="J46" i="12" s="1"/>
  <c r="F46" i="12"/>
  <c r="J42" i="12"/>
  <c r="F42" i="12"/>
  <c r="I42" i="12" s="1"/>
  <c r="G41" i="12"/>
  <c r="J41" i="12"/>
  <c r="F41" i="12"/>
  <c r="I41" i="12" s="1"/>
  <c r="J40" i="12"/>
  <c r="F40" i="12"/>
  <c r="I40" i="12" s="1"/>
  <c r="J39" i="12"/>
  <c r="F39" i="12"/>
  <c r="I39" i="12" s="1"/>
  <c r="J38" i="12"/>
  <c r="I38" i="12"/>
  <c r="F38" i="12"/>
  <c r="J37" i="12"/>
  <c r="F37" i="12"/>
  <c r="I37" i="12"/>
  <c r="J36" i="12"/>
  <c r="F36" i="12"/>
  <c r="I36" i="12" s="1"/>
  <c r="G35" i="12"/>
  <c r="E35" i="12"/>
  <c r="F35" i="12"/>
  <c r="J34" i="12"/>
  <c r="F34" i="12"/>
  <c r="I34" i="12" s="1"/>
  <c r="J33" i="12"/>
  <c r="F33" i="12"/>
  <c r="I33" i="12" s="1"/>
  <c r="J32" i="12"/>
  <c r="F32" i="12"/>
  <c r="I32" i="12" s="1"/>
  <c r="J31" i="12"/>
  <c r="F31" i="12"/>
  <c r="I31" i="12" s="1"/>
  <c r="J30" i="12"/>
  <c r="F30" i="12"/>
  <c r="I30" i="12" s="1"/>
  <c r="J29" i="12"/>
  <c r="F29" i="12"/>
  <c r="I29" i="12" s="1"/>
  <c r="J28" i="12"/>
  <c r="F28" i="12"/>
  <c r="I28" i="12" s="1"/>
  <c r="J27" i="12"/>
  <c r="F27" i="12"/>
  <c r="I27" i="12" s="1"/>
  <c r="J26" i="12"/>
  <c r="F26" i="12"/>
  <c r="I26" i="12" s="1"/>
  <c r="E25" i="12"/>
  <c r="E24" i="12" s="1"/>
  <c r="E18" i="12" s="1"/>
  <c r="E17" i="12" s="1"/>
  <c r="E124" i="12" s="1"/>
  <c r="J23" i="12"/>
  <c r="F23" i="12"/>
  <c r="I23" i="12" s="1"/>
  <c r="G22" i="12"/>
  <c r="J22" i="12" s="1"/>
  <c r="E22" i="12"/>
  <c r="J21" i="12"/>
  <c r="F21" i="12"/>
  <c r="G20" i="12"/>
  <c r="E20" i="12"/>
  <c r="J124" i="11"/>
  <c r="F124" i="11"/>
  <c r="I124" i="11" s="1"/>
  <c r="J123" i="11"/>
  <c r="F123" i="11"/>
  <c r="I123" i="11" s="1"/>
  <c r="J122" i="11"/>
  <c r="F122" i="11"/>
  <c r="I122" i="11" s="1"/>
  <c r="J121" i="11"/>
  <c r="I121" i="11"/>
  <c r="F121" i="11"/>
  <c r="G120" i="11"/>
  <c r="E120" i="11"/>
  <c r="F120" i="11"/>
  <c r="J119" i="11"/>
  <c r="F119" i="11"/>
  <c r="I119" i="11" s="1"/>
  <c r="J118" i="11"/>
  <c r="F118" i="11"/>
  <c r="I118" i="11" s="1"/>
  <c r="J117" i="11"/>
  <c r="F117" i="11"/>
  <c r="I117" i="11" s="1"/>
  <c r="J116" i="11"/>
  <c r="F116" i="11"/>
  <c r="I116" i="11" s="1"/>
  <c r="J115" i="11"/>
  <c r="F115" i="11"/>
  <c r="I115" i="11" s="1"/>
  <c r="J114" i="11"/>
  <c r="F114" i="11"/>
  <c r="I114" i="11"/>
  <c r="J113" i="11"/>
  <c r="I113" i="11"/>
  <c r="F113" i="11"/>
  <c r="G112" i="11"/>
  <c r="E112" i="11"/>
  <c r="J111" i="11"/>
  <c r="F111" i="11"/>
  <c r="I111" i="11" s="1"/>
  <c r="J110" i="11"/>
  <c r="F110" i="11"/>
  <c r="I110" i="11"/>
  <c r="J109" i="11"/>
  <c r="F109" i="11"/>
  <c r="I109" i="11" s="1"/>
  <c r="G108" i="11"/>
  <c r="E108" i="11"/>
  <c r="F108" i="11"/>
  <c r="J107" i="11"/>
  <c r="F107" i="11"/>
  <c r="I107" i="11"/>
  <c r="J106" i="11"/>
  <c r="F106" i="11"/>
  <c r="I106" i="11" s="1"/>
  <c r="J105" i="11"/>
  <c r="F105" i="11"/>
  <c r="I105" i="11" s="1"/>
  <c r="F104" i="11"/>
  <c r="J103" i="11"/>
  <c r="E103" i="11"/>
  <c r="E100" i="11" s="1"/>
  <c r="F100" i="11" s="1"/>
  <c r="I100" i="11" s="1"/>
  <c r="J102" i="11"/>
  <c r="F102" i="11"/>
  <c r="I102" i="11" s="1"/>
  <c r="J101" i="11"/>
  <c r="F101" i="11"/>
  <c r="I101" i="11" s="1"/>
  <c r="G100" i="11"/>
  <c r="J98" i="11"/>
  <c r="F98" i="11"/>
  <c r="I98" i="11" s="1"/>
  <c r="J97" i="11"/>
  <c r="F97" i="11"/>
  <c r="I97" i="11" s="1"/>
  <c r="J96" i="11"/>
  <c r="F96" i="11"/>
  <c r="I96" i="11"/>
  <c r="G95" i="11"/>
  <c r="J95" i="11" s="1"/>
  <c r="E95" i="11"/>
  <c r="F95" i="11"/>
  <c r="J94" i="11"/>
  <c r="I94" i="11"/>
  <c r="J93" i="11"/>
  <c r="F93" i="11"/>
  <c r="I93" i="11" s="1"/>
  <c r="J92" i="11"/>
  <c r="F92" i="11"/>
  <c r="I92" i="11" s="1"/>
  <c r="J91" i="11"/>
  <c r="F91" i="11"/>
  <c r="I91" i="11" s="1"/>
  <c r="J90" i="11"/>
  <c r="F90" i="11"/>
  <c r="I90" i="11" s="1"/>
  <c r="J89" i="11"/>
  <c r="F89" i="11"/>
  <c r="I89" i="11" s="1"/>
  <c r="J88" i="11"/>
  <c r="E88" i="11"/>
  <c r="F88" i="11" s="1"/>
  <c r="I88" i="11" s="1"/>
  <c r="J87" i="11"/>
  <c r="E87" i="11"/>
  <c r="F87" i="11"/>
  <c r="I87" i="11" s="1"/>
  <c r="J86" i="11"/>
  <c r="F86" i="11"/>
  <c r="J85" i="11"/>
  <c r="F85" i="11"/>
  <c r="I85" i="11" s="1"/>
  <c r="G84" i="11"/>
  <c r="E84" i="11"/>
  <c r="J82" i="11"/>
  <c r="F82" i="11"/>
  <c r="I82" i="11" s="1"/>
  <c r="J81" i="11"/>
  <c r="F81" i="11"/>
  <c r="I81" i="11" s="1"/>
  <c r="J80" i="11"/>
  <c r="F80" i="11"/>
  <c r="I80" i="11" s="1"/>
  <c r="J79" i="11"/>
  <c r="F79" i="11"/>
  <c r="I79" i="11" s="1"/>
  <c r="J78" i="11"/>
  <c r="F78" i="11"/>
  <c r="I78" i="11" s="1"/>
  <c r="J77" i="11"/>
  <c r="F77" i="11"/>
  <c r="I77" i="11" s="1"/>
  <c r="J76" i="11"/>
  <c r="F76" i="11"/>
  <c r="I76" i="11" s="1"/>
  <c r="J75" i="11"/>
  <c r="F75" i="11"/>
  <c r="I75" i="11" s="1"/>
  <c r="J74" i="11"/>
  <c r="F74" i="11"/>
  <c r="I74" i="11" s="1"/>
  <c r="J73" i="11"/>
  <c r="F73" i="11"/>
  <c r="I73" i="11" s="1"/>
  <c r="J71" i="11"/>
  <c r="F71" i="11"/>
  <c r="I71" i="11" s="1"/>
  <c r="J70" i="11"/>
  <c r="F70" i="11"/>
  <c r="I70" i="11" s="1"/>
  <c r="J69" i="11"/>
  <c r="F69" i="11"/>
  <c r="I69" i="11" s="1"/>
  <c r="J68" i="11"/>
  <c r="F68" i="11"/>
  <c r="I68" i="11" s="1"/>
  <c r="J67" i="11"/>
  <c r="F67" i="11"/>
  <c r="I67" i="11" s="1"/>
  <c r="J66" i="11"/>
  <c r="F66" i="11"/>
  <c r="I66" i="11" s="1"/>
  <c r="G65" i="11"/>
  <c r="J65" i="11" s="1"/>
  <c r="E65" i="11"/>
  <c r="F65" i="11"/>
  <c r="J64" i="11"/>
  <c r="F64" i="11"/>
  <c r="I64" i="11" s="1"/>
  <c r="J63" i="11"/>
  <c r="F63" i="11"/>
  <c r="I63" i="11" s="1"/>
  <c r="J62" i="11"/>
  <c r="F62" i="11"/>
  <c r="I62" i="11" s="1"/>
  <c r="G61" i="11"/>
  <c r="J61" i="11" s="1"/>
  <c r="F61" i="11"/>
  <c r="J60" i="11"/>
  <c r="F60" i="11"/>
  <c r="I60" i="11" s="1"/>
  <c r="J59" i="11"/>
  <c r="F59" i="11"/>
  <c r="I59" i="11"/>
  <c r="J58" i="11"/>
  <c r="F58" i="11"/>
  <c r="I58" i="11" s="1"/>
  <c r="G57" i="11"/>
  <c r="F57" i="11"/>
  <c r="I57" i="11" s="1"/>
  <c r="J56" i="11"/>
  <c r="I56" i="11"/>
  <c r="J55" i="11"/>
  <c r="F55" i="11"/>
  <c r="I55" i="11"/>
  <c r="G54" i="11"/>
  <c r="J54" i="11" s="1"/>
  <c r="F54" i="11"/>
  <c r="J53" i="11"/>
  <c r="I53" i="11"/>
  <c r="J52" i="11"/>
  <c r="F52" i="11"/>
  <c r="I52" i="11" s="1"/>
  <c r="G51" i="11"/>
  <c r="F51" i="11"/>
  <c r="J50" i="11"/>
  <c r="F50" i="11"/>
  <c r="I50" i="11"/>
  <c r="J49" i="11"/>
  <c r="F49" i="11"/>
  <c r="I49" i="11" s="1"/>
  <c r="J48" i="11"/>
  <c r="F48" i="11"/>
  <c r="I48" i="11" s="1"/>
  <c r="J47" i="11"/>
  <c r="F47" i="11"/>
  <c r="I47" i="11" s="1"/>
  <c r="G46" i="11"/>
  <c r="J46" i="11" s="1"/>
  <c r="F46" i="11"/>
  <c r="J42" i="11"/>
  <c r="F42" i="11"/>
  <c r="I42" i="11"/>
  <c r="F41" i="11"/>
  <c r="J40" i="11"/>
  <c r="F40" i="11"/>
  <c r="I40" i="11" s="1"/>
  <c r="J39" i="11"/>
  <c r="F39" i="11"/>
  <c r="I39" i="11" s="1"/>
  <c r="J38" i="11"/>
  <c r="F38" i="11"/>
  <c r="I38" i="11" s="1"/>
  <c r="J37" i="11"/>
  <c r="F37" i="11"/>
  <c r="I37" i="11"/>
  <c r="J36" i="11"/>
  <c r="F36" i="11"/>
  <c r="I36" i="11" s="1"/>
  <c r="E35" i="11"/>
  <c r="E24" i="11" s="1"/>
  <c r="F35" i="11"/>
  <c r="I35" i="11" s="1"/>
  <c r="J34" i="11"/>
  <c r="F34" i="11"/>
  <c r="I34" i="11" s="1"/>
  <c r="J33" i="11"/>
  <c r="F33" i="11"/>
  <c r="I33" i="11" s="1"/>
  <c r="J32" i="11"/>
  <c r="F32" i="11"/>
  <c r="I32" i="11" s="1"/>
  <c r="J31" i="11"/>
  <c r="F31" i="11"/>
  <c r="I31" i="11" s="1"/>
  <c r="J30" i="11"/>
  <c r="F30" i="11"/>
  <c r="I30" i="11" s="1"/>
  <c r="J29" i="11"/>
  <c r="F29" i="11"/>
  <c r="I29" i="11" s="1"/>
  <c r="J28" i="11"/>
  <c r="F28" i="11"/>
  <c r="I28" i="11" s="1"/>
  <c r="J27" i="11"/>
  <c r="F27" i="11"/>
  <c r="I27" i="11" s="1"/>
  <c r="J26" i="11"/>
  <c r="F26" i="11"/>
  <c r="I26" i="11" s="1"/>
  <c r="J23" i="11"/>
  <c r="F23" i="11"/>
  <c r="I23" i="11" s="1"/>
  <c r="G22" i="11"/>
  <c r="J22" i="11"/>
  <c r="E22" i="11"/>
  <c r="F22" i="11"/>
  <c r="J21" i="11"/>
  <c r="F21" i="11"/>
  <c r="I21" i="11"/>
  <c r="G20" i="11"/>
  <c r="J20" i="11"/>
  <c r="E20" i="11"/>
  <c r="E19" i="11" s="1"/>
  <c r="J123" i="10"/>
  <c r="F123" i="10"/>
  <c r="I123" i="10"/>
  <c r="J122" i="10"/>
  <c r="F122" i="10"/>
  <c r="I122" i="10" s="1"/>
  <c r="J121" i="10"/>
  <c r="F121" i="10"/>
  <c r="I121" i="10"/>
  <c r="J120" i="10"/>
  <c r="F120" i="10"/>
  <c r="I120" i="10" s="1"/>
  <c r="G119" i="10"/>
  <c r="E119" i="10"/>
  <c r="F119" i="10"/>
  <c r="J118" i="10"/>
  <c r="F118" i="10"/>
  <c r="I118" i="10" s="1"/>
  <c r="J117" i="10"/>
  <c r="F117" i="10"/>
  <c r="I117" i="10" s="1"/>
  <c r="J116" i="10"/>
  <c r="F116" i="10"/>
  <c r="I116" i="10" s="1"/>
  <c r="J115" i="10"/>
  <c r="F115" i="10"/>
  <c r="I115" i="10"/>
  <c r="J114" i="10"/>
  <c r="F114" i="10"/>
  <c r="I114" i="10" s="1"/>
  <c r="J113" i="10"/>
  <c r="F113" i="10"/>
  <c r="I113" i="10" s="1"/>
  <c r="J112" i="10"/>
  <c r="F112" i="10"/>
  <c r="I112" i="10" s="1"/>
  <c r="G111" i="10"/>
  <c r="J111" i="10"/>
  <c r="E111" i="10"/>
  <c r="J110" i="10"/>
  <c r="F110" i="10"/>
  <c r="I110" i="10"/>
  <c r="J109" i="10"/>
  <c r="F109" i="10"/>
  <c r="I109" i="10" s="1"/>
  <c r="J108" i="10"/>
  <c r="F108" i="10"/>
  <c r="I108" i="10"/>
  <c r="G107" i="10"/>
  <c r="J107" i="10" s="1"/>
  <c r="E107" i="10"/>
  <c r="F107" i="10"/>
  <c r="J106" i="10"/>
  <c r="F106" i="10"/>
  <c r="I106" i="10" s="1"/>
  <c r="J105" i="10"/>
  <c r="F105" i="10"/>
  <c r="I105" i="10" s="1"/>
  <c r="J104" i="10"/>
  <c r="F104" i="10"/>
  <c r="I104" i="10" s="1"/>
  <c r="F103" i="10"/>
  <c r="J102" i="10"/>
  <c r="E102" i="10"/>
  <c r="E99" i="10"/>
  <c r="E98" i="10" s="1"/>
  <c r="F102" i="10"/>
  <c r="I102" i="10" s="1"/>
  <c r="J101" i="10"/>
  <c r="F101" i="10"/>
  <c r="I101" i="10" s="1"/>
  <c r="J100" i="10"/>
  <c r="F100" i="10"/>
  <c r="I100" i="10" s="1"/>
  <c r="G99" i="10"/>
  <c r="G98" i="10"/>
  <c r="J98" i="10" s="1"/>
  <c r="J97" i="10"/>
  <c r="F97" i="10"/>
  <c r="I97" i="10" s="1"/>
  <c r="J96" i="10"/>
  <c r="I96" i="10"/>
  <c r="F96" i="10"/>
  <c r="J95" i="10"/>
  <c r="F95" i="10"/>
  <c r="I95" i="10" s="1"/>
  <c r="G94" i="10"/>
  <c r="J94" i="10"/>
  <c r="E94" i="10"/>
  <c r="J93" i="10"/>
  <c r="I93" i="10"/>
  <c r="J92" i="10"/>
  <c r="F92" i="10"/>
  <c r="I92" i="10"/>
  <c r="J91" i="10"/>
  <c r="F91" i="10"/>
  <c r="I91" i="10" s="1"/>
  <c r="J90" i="10"/>
  <c r="F90" i="10"/>
  <c r="I90" i="10" s="1"/>
  <c r="J89" i="10"/>
  <c r="F89" i="10"/>
  <c r="I89" i="10" s="1"/>
  <c r="J88" i="10"/>
  <c r="F88" i="10"/>
  <c r="I88" i="10"/>
  <c r="J87" i="10"/>
  <c r="E87" i="10"/>
  <c r="F87" i="10" s="1"/>
  <c r="I87" i="10" s="1"/>
  <c r="J86" i="10"/>
  <c r="J85" i="10"/>
  <c r="F85" i="10"/>
  <c r="I85" i="10" s="1"/>
  <c r="J84" i="10"/>
  <c r="F84" i="10"/>
  <c r="I84" i="10" s="1"/>
  <c r="G83" i="10"/>
  <c r="J83" i="10" s="1"/>
  <c r="E83" i="10"/>
  <c r="J82" i="10"/>
  <c r="F82" i="10"/>
  <c r="I82" i="10"/>
  <c r="J80" i="10"/>
  <c r="F80" i="10"/>
  <c r="I80" i="10" s="1"/>
  <c r="J79" i="10"/>
  <c r="F79" i="10"/>
  <c r="I79" i="10" s="1"/>
  <c r="J78" i="10"/>
  <c r="F78" i="10"/>
  <c r="I78" i="10" s="1"/>
  <c r="J77" i="10"/>
  <c r="F77" i="10"/>
  <c r="I77" i="10" s="1"/>
  <c r="J76" i="10"/>
  <c r="F76" i="10"/>
  <c r="I76" i="10" s="1"/>
  <c r="J75" i="10"/>
  <c r="F75" i="10"/>
  <c r="I75" i="10" s="1"/>
  <c r="J74" i="10"/>
  <c r="F74" i="10"/>
  <c r="I74" i="10" s="1"/>
  <c r="J73" i="10"/>
  <c r="F73" i="10"/>
  <c r="I73" i="10" s="1"/>
  <c r="J72" i="10"/>
  <c r="F72" i="10"/>
  <c r="I72" i="10" s="1"/>
  <c r="J71" i="10"/>
  <c r="F71" i="10"/>
  <c r="I71" i="10" s="1"/>
  <c r="J70" i="10"/>
  <c r="F70" i="10"/>
  <c r="I70" i="10" s="1"/>
  <c r="J69" i="10"/>
  <c r="F69" i="10"/>
  <c r="I69" i="10" s="1"/>
  <c r="J68" i="10"/>
  <c r="F68" i="10"/>
  <c r="I68" i="10" s="1"/>
  <c r="J67" i="10"/>
  <c r="F67" i="10"/>
  <c r="I67" i="10" s="1"/>
  <c r="J66" i="10"/>
  <c r="F66" i="10"/>
  <c r="I66" i="10" s="1"/>
  <c r="G65" i="10"/>
  <c r="J65" i="10" s="1"/>
  <c r="E65" i="10"/>
  <c r="J64" i="10"/>
  <c r="F64" i="10"/>
  <c r="I64" i="10" s="1"/>
  <c r="J63" i="10"/>
  <c r="F63" i="10"/>
  <c r="I63" i="10" s="1"/>
  <c r="J62" i="10"/>
  <c r="F62" i="10"/>
  <c r="I62" i="10" s="1"/>
  <c r="G61" i="10"/>
  <c r="J61" i="10" s="1"/>
  <c r="F61" i="10"/>
  <c r="J60" i="10"/>
  <c r="I60" i="10"/>
  <c r="F60" i="10"/>
  <c r="J59" i="10"/>
  <c r="F59" i="10"/>
  <c r="I59" i="10" s="1"/>
  <c r="J58" i="10"/>
  <c r="F58" i="10"/>
  <c r="I58" i="10" s="1"/>
  <c r="G57" i="10"/>
  <c r="J57" i="10" s="1"/>
  <c r="F57" i="10"/>
  <c r="J56" i="10"/>
  <c r="I56" i="10"/>
  <c r="J55" i="10"/>
  <c r="F55" i="10"/>
  <c r="I55" i="10"/>
  <c r="G54" i="10"/>
  <c r="J54" i="10"/>
  <c r="F54" i="10"/>
  <c r="I54" i="10" s="1"/>
  <c r="J53" i="10"/>
  <c r="I53" i="10"/>
  <c r="J52" i="10"/>
  <c r="F52" i="10"/>
  <c r="I52" i="10" s="1"/>
  <c r="G51" i="10"/>
  <c r="F51" i="10"/>
  <c r="I51" i="10" s="1"/>
  <c r="J50" i="10"/>
  <c r="F50" i="10"/>
  <c r="I50" i="10" s="1"/>
  <c r="J49" i="10"/>
  <c r="F49" i="10"/>
  <c r="I49" i="10" s="1"/>
  <c r="J48" i="10"/>
  <c r="F48" i="10"/>
  <c r="I48" i="10" s="1"/>
  <c r="J47" i="10"/>
  <c r="I47" i="10"/>
  <c r="F47" i="10"/>
  <c r="G46" i="10"/>
  <c r="J46" i="10" s="1"/>
  <c r="F46" i="10"/>
  <c r="J42" i="10"/>
  <c r="F42" i="10"/>
  <c r="I42" i="10" s="1"/>
  <c r="G41" i="10"/>
  <c r="J41" i="10"/>
  <c r="F41" i="10"/>
  <c r="J40" i="10"/>
  <c r="F40" i="10"/>
  <c r="I40" i="10" s="1"/>
  <c r="J39" i="10"/>
  <c r="F39" i="10"/>
  <c r="I39" i="10" s="1"/>
  <c r="J38" i="10"/>
  <c r="F38" i="10"/>
  <c r="I38" i="10" s="1"/>
  <c r="J37" i="10"/>
  <c r="F37" i="10"/>
  <c r="I37" i="10" s="1"/>
  <c r="J36" i="10"/>
  <c r="F36" i="10"/>
  <c r="I36" i="10" s="1"/>
  <c r="G35" i="10"/>
  <c r="J35" i="10" s="1"/>
  <c r="E35" i="10"/>
  <c r="F35" i="10"/>
  <c r="J34" i="10"/>
  <c r="F34" i="10"/>
  <c r="I34" i="10" s="1"/>
  <c r="J33" i="10"/>
  <c r="F33" i="10"/>
  <c r="I33" i="10" s="1"/>
  <c r="J32" i="10"/>
  <c r="F32" i="10"/>
  <c r="I32" i="10" s="1"/>
  <c r="J31" i="10"/>
  <c r="F31" i="10"/>
  <c r="I31" i="10" s="1"/>
  <c r="J30" i="10"/>
  <c r="F30" i="10"/>
  <c r="I30" i="10" s="1"/>
  <c r="J29" i="10"/>
  <c r="F29" i="10"/>
  <c r="I29" i="10" s="1"/>
  <c r="J28" i="10"/>
  <c r="F28" i="10"/>
  <c r="I28" i="10" s="1"/>
  <c r="J27" i="10"/>
  <c r="F27" i="10"/>
  <c r="I27" i="10"/>
  <c r="J26" i="10"/>
  <c r="F26" i="10"/>
  <c r="I26" i="10" s="1"/>
  <c r="E25" i="10"/>
  <c r="F25" i="10" s="1"/>
  <c r="I25" i="10" s="1"/>
  <c r="J23" i="10"/>
  <c r="F23" i="10"/>
  <c r="I23" i="10" s="1"/>
  <c r="G22" i="10"/>
  <c r="J22" i="10" s="1"/>
  <c r="E22" i="10"/>
  <c r="F22" i="10"/>
  <c r="J21" i="10"/>
  <c r="F21" i="10"/>
  <c r="G20" i="10"/>
  <c r="E20" i="10"/>
  <c r="E19" i="10" s="1"/>
  <c r="F103" i="9"/>
  <c r="E102" i="9"/>
  <c r="E99" i="9"/>
  <c r="E98" i="9" s="1"/>
  <c r="J123" i="9"/>
  <c r="F123" i="9"/>
  <c r="I123" i="9" s="1"/>
  <c r="J122" i="9"/>
  <c r="F122" i="9"/>
  <c r="I122" i="9" s="1"/>
  <c r="J121" i="9"/>
  <c r="F121" i="9"/>
  <c r="I121" i="9" s="1"/>
  <c r="J120" i="9"/>
  <c r="F120" i="9"/>
  <c r="I120" i="9" s="1"/>
  <c r="G119" i="9"/>
  <c r="E119" i="9"/>
  <c r="F119" i="9"/>
  <c r="I119" i="9" s="1"/>
  <c r="J118" i="9"/>
  <c r="F118" i="9"/>
  <c r="I118" i="9" s="1"/>
  <c r="J117" i="9"/>
  <c r="F117" i="9"/>
  <c r="I117" i="9"/>
  <c r="J116" i="9"/>
  <c r="F116" i="9"/>
  <c r="I116" i="9" s="1"/>
  <c r="J115" i="9"/>
  <c r="F115" i="9"/>
  <c r="I115" i="9" s="1"/>
  <c r="J114" i="9"/>
  <c r="F114" i="9"/>
  <c r="I114" i="9" s="1"/>
  <c r="J113" i="9"/>
  <c r="F113" i="9"/>
  <c r="I113" i="9" s="1"/>
  <c r="J112" i="9"/>
  <c r="F112" i="9"/>
  <c r="I112" i="9" s="1"/>
  <c r="G111" i="9"/>
  <c r="E111" i="9"/>
  <c r="F111" i="9"/>
  <c r="I111" i="9" s="1"/>
  <c r="J110" i="9"/>
  <c r="F110" i="9"/>
  <c r="I110" i="9" s="1"/>
  <c r="J109" i="9"/>
  <c r="F109" i="9"/>
  <c r="I109" i="9" s="1"/>
  <c r="J108" i="9"/>
  <c r="F108" i="9"/>
  <c r="I108" i="9" s="1"/>
  <c r="G107" i="9"/>
  <c r="E107" i="9"/>
  <c r="F107" i="9" s="1"/>
  <c r="I107" i="9" s="1"/>
  <c r="J106" i="9"/>
  <c r="F106" i="9"/>
  <c r="I106" i="9" s="1"/>
  <c r="J105" i="9"/>
  <c r="F105" i="9"/>
  <c r="I105" i="9" s="1"/>
  <c r="J104" i="9"/>
  <c r="F104" i="9"/>
  <c r="I104" i="9" s="1"/>
  <c r="J102" i="9"/>
  <c r="J101" i="9"/>
  <c r="F101" i="9"/>
  <c r="I101" i="9" s="1"/>
  <c r="J100" i="9"/>
  <c r="F100" i="9"/>
  <c r="I100" i="9" s="1"/>
  <c r="G99" i="9"/>
  <c r="G98" i="9"/>
  <c r="J98" i="9" s="1"/>
  <c r="J97" i="9"/>
  <c r="F97" i="9"/>
  <c r="I97" i="9" s="1"/>
  <c r="J96" i="9"/>
  <c r="F96" i="9"/>
  <c r="I96" i="9" s="1"/>
  <c r="J95" i="9"/>
  <c r="F95" i="9"/>
  <c r="I95" i="9" s="1"/>
  <c r="G94" i="9"/>
  <c r="E94" i="9"/>
  <c r="F94" i="9"/>
  <c r="I94" i="9" s="1"/>
  <c r="J93" i="9"/>
  <c r="I93" i="9"/>
  <c r="J92" i="9"/>
  <c r="F92" i="9"/>
  <c r="I92" i="9" s="1"/>
  <c r="J91" i="9"/>
  <c r="F91" i="9"/>
  <c r="I91" i="9" s="1"/>
  <c r="J90" i="9"/>
  <c r="F90" i="9"/>
  <c r="I90" i="9" s="1"/>
  <c r="J89" i="9"/>
  <c r="F89" i="9"/>
  <c r="I89" i="9"/>
  <c r="J88" i="9"/>
  <c r="F88" i="9"/>
  <c r="I88" i="9" s="1"/>
  <c r="J87" i="9"/>
  <c r="E87" i="9"/>
  <c r="E86" i="9" s="1"/>
  <c r="F86" i="9" s="1"/>
  <c r="I86" i="9" s="1"/>
  <c r="J86" i="9"/>
  <c r="J85" i="9"/>
  <c r="F85" i="9"/>
  <c r="I85" i="9" s="1"/>
  <c r="J84" i="9"/>
  <c r="F84" i="9"/>
  <c r="I84" i="9"/>
  <c r="G83" i="9"/>
  <c r="E83" i="9"/>
  <c r="J82" i="9"/>
  <c r="F82" i="9"/>
  <c r="I82" i="9" s="1"/>
  <c r="J80" i="9"/>
  <c r="F80" i="9"/>
  <c r="I80" i="9" s="1"/>
  <c r="J79" i="9"/>
  <c r="F79" i="9"/>
  <c r="I79" i="9" s="1"/>
  <c r="J78" i="9"/>
  <c r="F78" i="9"/>
  <c r="I78" i="9" s="1"/>
  <c r="J77" i="9"/>
  <c r="F77" i="9"/>
  <c r="I77" i="9" s="1"/>
  <c r="J76" i="9"/>
  <c r="F76" i="9"/>
  <c r="I76" i="9" s="1"/>
  <c r="J75" i="9"/>
  <c r="F75" i="9"/>
  <c r="I75" i="9" s="1"/>
  <c r="J74" i="9"/>
  <c r="F74" i="9"/>
  <c r="I74" i="9" s="1"/>
  <c r="J73" i="9"/>
  <c r="F73" i="9"/>
  <c r="I73" i="9" s="1"/>
  <c r="J72" i="9"/>
  <c r="F72" i="9"/>
  <c r="I72" i="9" s="1"/>
  <c r="J71" i="9"/>
  <c r="F71" i="9"/>
  <c r="I71" i="9" s="1"/>
  <c r="J70" i="9"/>
  <c r="F70" i="9"/>
  <c r="I70" i="9" s="1"/>
  <c r="J69" i="9"/>
  <c r="F69" i="9"/>
  <c r="I69" i="9" s="1"/>
  <c r="J68" i="9"/>
  <c r="F68" i="9"/>
  <c r="I68" i="9" s="1"/>
  <c r="J67" i="9"/>
  <c r="F67" i="9"/>
  <c r="I67" i="9" s="1"/>
  <c r="J66" i="9"/>
  <c r="F66" i="9"/>
  <c r="I66" i="9" s="1"/>
  <c r="G65" i="9"/>
  <c r="J65" i="9" s="1"/>
  <c r="E65" i="9"/>
  <c r="F65" i="9" s="1"/>
  <c r="J64" i="9"/>
  <c r="F64" i="9"/>
  <c r="I64" i="9" s="1"/>
  <c r="J63" i="9"/>
  <c r="F63" i="9"/>
  <c r="I63" i="9" s="1"/>
  <c r="J62" i="9"/>
  <c r="F62" i="9"/>
  <c r="I62" i="9" s="1"/>
  <c r="G61" i="9"/>
  <c r="J61" i="9" s="1"/>
  <c r="F61" i="9"/>
  <c r="J60" i="9"/>
  <c r="F60" i="9"/>
  <c r="I60" i="9" s="1"/>
  <c r="J59" i="9"/>
  <c r="F59" i="9"/>
  <c r="I59" i="9"/>
  <c r="J58" i="9"/>
  <c r="F58" i="9"/>
  <c r="I58" i="9" s="1"/>
  <c r="G57" i="9"/>
  <c r="J57" i="9" s="1"/>
  <c r="F57" i="9"/>
  <c r="J56" i="9"/>
  <c r="I56" i="9"/>
  <c r="J55" i="9"/>
  <c r="F55" i="9"/>
  <c r="I55" i="9" s="1"/>
  <c r="G54" i="9"/>
  <c r="F54" i="9"/>
  <c r="J53" i="9"/>
  <c r="I53" i="9"/>
  <c r="J52" i="9"/>
  <c r="F52" i="9"/>
  <c r="I52" i="9" s="1"/>
  <c r="G51" i="9"/>
  <c r="J51" i="9" s="1"/>
  <c r="F51" i="9"/>
  <c r="J50" i="9"/>
  <c r="F50" i="9"/>
  <c r="I50" i="9"/>
  <c r="J49" i="9"/>
  <c r="F49" i="9"/>
  <c r="I49" i="9" s="1"/>
  <c r="J48" i="9"/>
  <c r="F48" i="9"/>
  <c r="I48" i="9"/>
  <c r="J47" i="9"/>
  <c r="F47" i="9"/>
  <c r="I47" i="9" s="1"/>
  <c r="G46" i="9"/>
  <c r="F46" i="9"/>
  <c r="J42" i="9"/>
  <c r="F42" i="9"/>
  <c r="I42" i="9" s="1"/>
  <c r="J40" i="9"/>
  <c r="F40" i="9"/>
  <c r="I40" i="9" s="1"/>
  <c r="J39" i="9"/>
  <c r="F39" i="9"/>
  <c r="I39" i="9" s="1"/>
  <c r="J38" i="9"/>
  <c r="F38" i="9"/>
  <c r="I38" i="9" s="1"/>
  <c r="J37" i="9"/>
  <c r="F37" i="9"/>
  <c r="I37" i="9" s="1"/>
  <c r="J36" i="9"/>
  <c r="F36" i="9"/>
  <c r="I36" i="9" s="1"/>
  <c r="E35" i="9"/>
  <c r="E24" i="9" s="1"/>
  <c r="J34" i="9"/>
  <c r="F34" i="9"/>
  <c r="I34" i="9" s="1"/>
  <c r="J33" i="9"/>
  <c r="F33" i="9"/>
  <c r="I33" i="9" s="1"/>
  <c r="J32" i="9"/>
  <c r="F32" i="9"/>
  <c r="I32" i="9" s="1"/>
  <c r="J31" i="9"/>
  <c r="F31" i="9"/>
  <c r="I31" i="9" s="1"/>
  <c r="J30" i="9"/>
  <c r="F30" i="9"/>
  <c r="I30" i="9" s="1"/>
  <c r="J29" i="9"/>
  <c r="F29" i="9"/>
  <c r="I29" i="9" s="1"/>
  <c r="J28" i="9"/>
  <c r="F28" i="9"/>
  <c r="I28" i="9" s="1"/>
  <c r="J27" i="9"/>
  <c r="F27" i="9"/>
  <c r="I27" i="9" s="1"/>
  <c r="J26" i="9"/>
  <c r="F26" i="9"/>
  <c r="I26" i="9" s="1"/>
  <c r="J25" i="9"/>
  <c r="F25" i="9"/>
  <c r="F23" i="9"/>
  <c r="I23" i="9"/>
  <c r="J23" i="9"/>
  <c r="F21" i="9"/>
  <c r="I21" i="9" s="1"/>
  <c r="J21" i="9"/>
  <c r="G22" i="9"/>
  <c r="E22" i="9"/>
  <c r="E19" i="9" s="1"/>
  <c r="G20" i="9"/>
  <c r="E20" i="9"/>
  <c r="F159" i="7"/>
  <c r="I159" i="7" s="1"/>
  <c r="F160" i="7"/>
  <c r="I160" i="7" s="1"/>
  <c r="F161" i="7"/>
  <c r="I161" i="7" s="1"/>
  <c r="F167" i="7"/>
  <c r="I167" i="7" s="1"/>
  <c r="F158" i="7"/>
  <c r="I158" i="7" s="1"/>
  <c r="I136" i="7"/>
  <c r="F107" i="7"/>
  <c r="I107" i="7" s="1"/>
  <c r="F108" i="7"/>
  <c r="I108" i="7" s="1"/>
  <c r="F109" i="7"/>
  <c r="I109" i="7" s="1"/>
  <c r="F110" i="7"/>
  <c r="I110" i="7" s="1"/>
  <c r="F111" i="7"/>
  <c r="I111" i="7" s="1"/>
  <c r="F115" i="7"/>
  <c r="I115" i="7" s="1"/>
  <c r="F116" i="7"/>
  <c r="I116" i="7" s="1"/>
  <c r="F117" i="7"/>
  <c r="I117" i="7" s="1"/>
  <c r="F118" i="7"/>
  <c r="I118" i="7" s="1"/>
  <c r="F119" i="7"/>
  <c r="I119" i="7" s="1"/>
  <c r="F123" i="7"/>
  <c r="I123" i="7" s="1"/>
  <c r="F124" i="7"/>
  <c r="I124" i="7" s="1"/>
  <c r="F125" i="7"/>
  <c r="I125" i="7" s="1"/>
  <c r="F128" i="7"/>
  <c r="I128" i="7" s="1"/>
  <c r="F129" i="7"/>
  <c r="I129" i="7" s="1"/>
  <c r="F105" i="7"/>
  <c r="J101" i="7"/>
  <c r="F103" i="7"/>
  <c r="I103" i="7" s="1"/>
  <c r="F104" i="7"/>
  <c r="I104" i="7" s="1"/>
  <c r="F101" i="7"/>
  <c r="F98" i="7"/>
  <c r="I98" i="7" s="1"/>
  <c r="F99" i="7"/>
  <c r="I99" i="7" s="1"/>
  <c r="F75" i="7"/>
  <c r="I75" i="7" s="1"/>
  <c r="F77" i="7"/>
  <c r="I77" i="7" s="1"/>
  <c r="F78" i="7"/>
  <c r="I78" i="7" s="1"/>
  <c r="F79" i="7"/>
  <c r="I79" i="7" s="1"/>
  <c r="F72" i="7"/>
  <c r="I72" i="7" s="1"/>
  <c r="J53" i="7"/>
  <c r="F68" i="7"/>
  <c r="I68" i="7" s="1"/>
  <c r="F69" i="7"/>
  <c r="I69" i="7" s="1"/>
  <c r="F70" i="7"/>
  <c r="I70" i="7" s="1"/>
  <c r="F71" i="7"/>
  <c r="I71" i="7" s="1"/>
  <c r="E66" i="7"/>
  <c r="F55" i="7"/>
  <c r="I55" i="7" s="1"/>
  <c r="F56" i="7"/>
  <c r="I56" i="7" s="1"/>
  <c r="F57" i="7"/>
  <c r="I57" i="7" s="1"/>
  <c r="F58" i="7"/>
  <c r="I58" i="7" s="1"/>
  <c r="F60" i="7"/>
  <c r="I60" i="7" s="1"/>
  <c r="F62" i="7"/>
  <c r="I62" i="7" s="1"/>
  <c r="F63" i="7"/>
  <c r="I63" i="7" s="1"/>
  <c r="F64" i="7"/>
  <c r="I64" i="7" s="1"/>
  <c r="F23" i="7"/>
  <c r="I23" i="7" s="1"/>
  <c r="F24" i="7"/>
  <c r="I24" i="7" s="1"/>
  <c r="F25" i="7"/>
  <c r="I25" i="7" s="1"/>
  <c r="F26" i="7"/>
  <c r="I26" i="7" s="1"/>
  <c r="F27" i="7"/>
  <c r="I27" i="7" s="1"/>
  <c r="F28" i="7"/>
  <c r="I28" i="7" s="1"/>
  <c r="F29" i="7"/>
  <c r="I29" i="7" s="1"/>
  <c r="F30" i="7"/>
  <c r="I30" i="7" s="1"/>
  <c r="F31" i="7"/>
  <c r="I31" i="7" s="1"/>
  <c r="F32" i="7"/>
  <c r="I32" i="7" s="1"/>
  <c r="F33" i="7"/>
  <c r="I33" i="7" s="1"/>
  <c r="F34" i="7"/>
  <c r="I34" i="7" s="1"/>
  <c r="J159" i="7"/>
  <c r="J160" i="7"/>
  <c r="J161" i="7"/>
  <c r="J167" i="7"/>
  <c r="J169" i="7"/>
  <c r="J149" i="7"/>
  <c r="I149" i="7"/>
  <c r="J135" i="7"/>
  <c r="J136" i="7"/>
  <c r="J137" i="7"/>
  <c r="J138" i="7"/>
  <c r="J139" i="7"/>
  <c r="J141" i="7"/>
  <c r="J142" i="7"/>
  <c r="I139" i="7"/>
  <c r="J102" i="7"/>
  <c r="J103" i="7"/>
  <c r="J104" i="7"/>
  <c r="J106" i="7"/>
  <c r="J107" i="7"/>
  <c r="J108" i="7"/>
  <c r="J109" i="7"/>
  <c r="J110" i="7"/>
  <c r="J111" i="7"/>
  <c r="J115" i="7"/>
  <c r="J116" i="7"/>
  <c r="J117" i="7"/>
  <c r="J118" i="7"/>
  <c r="J119" i="7"/>
  <c r="J123" i="7"/>
  <c r="J124" i="7"/>
  <c r="J125" i="7"/>
  <c r="J128" i="7"/>
  <c r="J129" i="7"/>
  <c r="J67" i="7"/>
  <c r="J68" i="7"/>
  <c r="J69" i="7"/>
  <c r="J70" i="7"/>
  <c r="J71" i="7"/>
  <c r="J73" i="7"/>
  <c r="J75" i="7"/>
  <c r="J77" i="7"/>
  <c r="J78" i="7"/>
  <c r="J79" i="7"/>
  <c r="J83" i="7"/>
  <c r="J84" i="7"/>
  <c r="J87" i="7"/>
  <c r="J90" i="7"/>
  <c r="J97" i="7"/>
  <c r="J98" i="7"/>
  <c r="J99" i="7"/>
  <c r="J54" i="7"/>
  <c r="J55" i="7"/>
  <c r="J56" i="7"/>
  <c r="J57" i="7"/>
  <c r="J58" i="7"/>
  <c r="J60" i="7"/>
  <c r="J62" i="7"/>
  <c r="J63" i="7"/>
  <c r="J64" i="7"/>
  <c r="E36" i="7"/>
  <c r="F38" i="7"/>
  <c r="I38" i="7" s="1"/>
  <c r="F39" i="7"/>
  <c r="I39" i="7" s="1"/>
  <c r="F40" i="7"/>
  <c r="I40" i="7" s="1"/>
  <c r="F41" i="7"/>
  <c r="I41" i="7" s="1"/>
  <c r="F42" i="7"/>
  <c r="I42" i="7" s="1"/>
  <c r="F43" i="7"/>
  <c r="I43" i="7" s="1"/>
  <c r="F44" i="7"/>
  <c r="I44" i="7" s="1"/>
  <c r="F46" i="7"/>
  <c r="I46" i="7" s="1"/>
  <c r="F47" i="7"/>
  <c r="I47" i="7" s="1"/>
  <c r="F48" i="7"/>
  <c r="I48" i="7" s="1"/>
  <c r="F49" i="7"/>
  <c r="I49" i="7" s="1"/>
  <c r="F50" i="7"/>
  <c r="I50" i="7" s="1"/>
  <c r="F106" i="7"/>
  <c r="I106" i="7" s="1"/>
  <c r="F102" i="7"/>
  <c r="I102" i="7" s="1"/>
  <c r="F97" i="7"/>
  <c r="F87" i="7"/>
  <c r="I87" i="7" s="1"/>
  <c r="I83" i="7"/>
  <c r="F73" i="7"/>
  <c r="I73" i="7" s="1"/>
  <c r="F67" i="7"/>
  <c r="I67" i="7" s="1"/>
  <c r="F54" i="7"/>
  <c r="I54" i="7" s="1"/>
  <c r="F37" i="7"/>
  <c r="I37" i="7" s="1"/>
  <c r="F21" i="7"/>
  <c r="J37" i="7"/>
  <c r="J38" i="7"/>
  <c r="J39" i="7"/>
  <c r="J40" i="7"/>
  <c r="J41" i="7"/>
  <c r="J42" i="7"/>
  <c r="J43" i="7"/>
  <c r="J44" i="7"/>
  <c r="J46" i="7"/>
  <c r="J47" i="7"/>
  <c r="J48" i="7"/>
  <c r="J49" i="7"/>
  <c r="J50" i="7"/>
  <c r="J51" i="7"/>
  <c r="J131" i="7"/>
  <c r="F133" i="7"/>
  <c r="I133" i="7" s="1"/>
  <c r="J133" i="7"/>
  <c r="J134" i="7"/>
  <c r="F141" i="7"/>
  <c r="I141" i="7" s="1"/>
  <c r="F142" i="7"/>
  <c r="I142" i="7" s="1"/>
  <c r="F143" i="7"/>
  <c r="I143" i="7" s="1"/>
  <c r="J143" i="7"/>
  <c r="F144" i="7"/>
  <c r="I144" i="7" s="1"/>
  <c r="J144" i="7"/>
  <c r="F148" i="7"/>
  <c r="J148" i="7"/>
  <c r="E150" i="7"/>
  <c r="F150" i="7" s="1"/>
  <c r="I150" i="7" s="1"/>
  <c r="G150" i="7"/>
  <c r="F151" i="7"/>
  <c r="I151" i="7" s="1"/>
  <c r="J151" i="7"/>
  <c r="F152" i="7"/>
  <c r="I152" i="7" s="1"/>
  <c r="J152" i="7"/>
  <c r="F153" i="7"/>
  <c r="I153" i="7" s="1"/>
  <c r="J153" i="7"/>
  <c r="F156" i="7"/>
  <c r="I156" i="7" s="1"/>
  <c r="J156" i="7"/>
  <c r="F157" i="7"/>
  <c r="I157" i="7" s="1"/>
  <c r="J157" i="7"/>
  <c r="J158" i="7"/>
  <c r="F169" i="7"/>
  <c r="I169" i="7" s="1"/>
  <c r="F170" i="7"/>
  <c r="I170" i="7" s="1"/>
  <c r="J170" i="7"/>
  <c r="F171" i="7"/>
  <c r="I171" i="7" s="1"/>
  <c r="J171" i="7"/>
  <c r="E172" i="7"/>
  <c r="F172" i="7" s="1"/>
  <c r="I172" i="7" s="1"/>
  <c r="G172" i="7"/>
  <c r="F173" i="7"/>
  <c r="I173" i="7" s="1"/>
  <c r="J173" i="7"/>
  <c r="F174" i="7"/>
  <c r="I174" i="7" s="1"/>
  <c r="J174" i="7"/>
  <c r="F175" i="7"/>
  <c r="I175" i="7" s="1"/>
  <c r="J175" i="7"/>
  <c r="E176" i="7"/>
  <c r="G176" i="7"/>
  <c r="F177" i="7"/>
  <c r="I177" i="7" s="1"/>
  <c r="J177" i="7"/>
  <c r="F178" i="7"/>
  <c r="I178" i="7" s="1"/>
  <c r="J178" i="7"/>
  <c r="F179" i="7"/>
  <c r="I179" i="7" s="1"/>
  <c r="J179" i="7"/>
  <c r="F180" i="7"/>
  <c r="I180" i="7" s="1"/>
  <c r="J180" i="7"/>
  <c r="F181" i="7"/>
  <c r="I181" i="7" s="1"/>
  <c r="J181" i="7"/>
  <c r="F182" i="7"/>
  <c r="I182" i="7" s="1"/>
  <c r="J182" i="7"/>
  <c r="F183" i="7"/>
  <c r="I183" i="7" s="1"/>
  <c r="J183" i="7"/>
  <c r="F184" i="7"/>
  <c r="I184" i="7" s="1"/>
  <c r="E184" i="7"/>
  <c r="G184" i="7"/>
  <c r="F185" i="7"/>
  <c r="I185" i="7" s="1"/>
  <c r="J185" i="7"/>
  <c r="F186" i="7"/>
  <c r="I186" i="7" s="1"/>
  <c r="J186" i="7"/>
  <c r="F187" i="7"/>
  <c r="I187" i="7" s="1"/>
  <c r="J187" i="7"/>
  <c r="F188" i="7"/>
  <c r="I188" i="7" s="1"/>
  <c r="J188" i="7"/>
  <c r="J21" i="7"/>
  <c r="J33" i="7"/>
  <c r="J31" i="7"/>
  <c r="J32" i="7"/>
  <c r="J34" i="7"/>
  <c r="J30" i="7"/>
  <c r="J29" i="7"/>
  <c r="J28" i="7"/>
  <c r="J27" i="7"/>
  <c r="J26" i="7"/>
  <c r="J25" i="7"/>
  <c r="J24" i="7"/>
  <c r="J23" i="7"/>
  <c r="J20" i="24"/>
  <c r="G19" i="24"/>
  <c r="I106" i="24"/>
  <c r="I110" i="24"/>
  <c r="I118" i="24"/>
  <c r="E19" i="24"/>
  <c r="I21" i="24"/>
  <c r="F20" i="24"/>
  <c r="I20" i="24"/>
  <c r="F22" i="24"/>
  <c r="I22" i="24"/>
  <c r="I41" i="24"/>
  <c r="I54" i="24"/>
  <c r="I61" i="24"/>
  <c r="I93" i="24"/>
  <c r="J98" i="24"/>
  <c r="G35" i="24"/>
  <c r="I35" i="24" s="1"/>
  <c r="J57" i="12"/>
  <c r="J25" i="11"/>
  <c r="J46" i="9"/>
  <c r="J20" i="12"/>
  <c r="G19" i="12"/>
  <c r="I107" i="12"/>
  <c r="I111" i="12"/>
  <c r="E19" i="12"/>
  <c r="F19" i="12"/>
  <c r="I21" i="12"/>
  <c r="F20" i="12"/>
  <c r="I20" i="12"/>
  <c r="F22" i="12"/>
  <c r="I22" i="12"/>
  <c r="F25" i="12"/>
  <c r="I25" i="12" s="1"/>
  <c r="J25" i="12"/>
  <c r="I94" i="12"/>
  <c r="F99" i="12"/>
  <c r="I99" i="12" s="1"/>
  <c r="J99" i="12"/>
  <c r="J119" i="12"/>
  <c r="I108" i="11"/>
  <c r="I120" i="11"/>
  <c r="I22" i="11"/>
  <c r="J51" i="11"/>
  <c r="J57" i="11"/>
  <c r="J84" i="11"/>
  <c r="I95" i="11"/>
  <c r="J100" i="11"/>
  <c r="J112" i="11"/>
  <c r="J120" i="11"/>
  <c r="I21" i="10"/>
  <c r="F20" i="10"/>
  <c r="I22" i="10"/>
  <c r="J20" i="10"/>
  <c r="I20" i="10"/>
  <c r="I107" i="10"/>
  <c r="I119" i="10"/>
  <c r="J25" i="10"/>
  <c r="I41" i="10"/>
  <c r="F99" i="10"/>
  <c r="I99" i="10" s="1"/>
  <c r="J99" i="10"/>
  <c r="J119" i="10"/>
  <c r="J83" i="9"/>
  <c r="F102" i="9"/>
  <c r="I102" i="9" s="1"/>
  <c r="J99" i="9"/>
  <c r="I57" i="9"/>
  <c r="I61" i="9"/>
  <c r="J94" i="9"/>
  <c r="F98" i="9"/>
  <c r="I98" i="9" s="1"/>
  <c r="J107" i="9"/>
  <c r="J111" i="9"/>
  <c r="J119" i="9"/>
  <c r="G19" i="9"/>
  <c r="J20" i="9"/>
  <c r="J22" i="9"/>
  <c r="J19" i="9"/>
  <c r="J19" i="24"/>
  <c r="J19" i="12"/>
  <c r="I54" i="11"/>
  <c r="J35" i="11"/>
  <c r="J150" i="7"/>
  <c r="J86" i="7"/>
  <c r="J184" i="7"/>
  <c r="J176" i="7"/>
  <c r="J172" i="7"/>
  <c r="J105" i="7"/>
  <c r="J74" i="7"/>
  <c r="J82" i="7"/>
  <c r="J155" i="7"/>
  <c r="J72" i="7"/>
  <c r="F24" i="12"/>
  <c r="F19" i="24"/>
  <c r="I19" i="24"/>
  <c r="F98" i="10"/>
  <c r="F98" i="12"/>
  <c r="I98" i="12" s="1"/>
  <c r="F83" i="9"/>
  <c r="I83" i="9"/>
  <c r="F83" i="10"/>
  <c r="I83" i="10"/>
  <c r="G19" i="11"/>
  <c r="F20" i="11"/>
  <c r="I20" i="11" s="1"/>
  <c r="I46" i="11"/>
  <c r="F83" i="12"/>
  <c r="I51" i="24"/>
  <c r="F82" i="24"/>
  <c r="I82" i="24" s="1"/>
  <c r="D98" i="24"/>
  <c r="D97" i="24" s="1"/>
  <c r="F97" i="24" s="1"/>
  <c r="I97" i="24" s="1"/>
  <c r="J106" i="24"/>
  <c r="G97" i="24"/>
  <c r="J97" i="24" s="1"/>
  <c r="J19" i="11"/>
  <c r="G24" i="11"/>
  <c r="G24" i="24" l="1"/>
  <c r="F65" i="24"/>
  <c r="F24" i="24" s="1"/>
  <c r="E24" i="24"/>
  <c r="E18" i="24" s="1"/>
  <c r="J25" i="24"/>
  <c r="I25" i="24"/>
  <c r="E17" i="24"/>
  <c r="E123" i="24" s="1"/>
  <c r="E19" i="7"/>
  <c r="E18" i="7" s="1"/>
  <c r="E17" i="7" s="1"/>
  <c r="I51" i="9"/>
  <c r="I19" i="12"/>
  <c r="E86" i="10"/>
  <c r="F86" i="10" s="1"/>
  <c r="I86" i="10" s="1"/>
  <c r="I46" i="9"/>
  <c r="F87" i="9"/>
  <c r="I87" i="9" s="1"/>
  <c r="I35" i="10"/>
  <c r="I25" i="9"/>
  <c r="F66" i="7"/>
  <c r="I66" i="7" s="1"/>
  <c r="F36" i="7"/>
  <c r="I36" i="7" s="1"/>
  <c r="F19" i="9"/>
  <c r="I19" i="9" s="1"/>
  <c r="E18" i="9"/>
  <c r="E17" i="9" s="1"/>
  <c r="E124" i="9" s="1"/>
  <c r="F19" i="10"/>
  <c r="I54" i="9"/>
  <c r="I86" i="11"/>
  <c r="F84" i="11"/>
  <c r="I84" i="11" s="1"/>
  <c r="F98" i="24"/>
  <c r="I98" i="24" s="1"/>
  <c r="I98" i="10"/>
  <c r="F22" i="9"/>
  <c r="I22" i="9" s="1"/>
  <c r="F94" i="10"/>
  <c r="I94" i="10" s="1"/>
  <c r="F19" i="11"/>
  <c r="I19" i="11" s="1"/>
  <c r="J108" i="11"/>
  <c r="G99" i="11"/>
  <c r="F112" i="11"/>
  <c r="I112" i="11" s="1"/>
  <c r="I83" i="12"/>
  <c r="J35" i="24"/>
  <c r="F20" i="9"/>
  <c r="I20" i="9" s="1"/>
  <c r="J54" i="9"/>
  <c r="I61" i="10"/>
  <c r="I57" i="10"/>
  <c r="F99" i="9"/>
  <c r="I99" i="9" s="1"/>
  <c r="G19" i="10"/>
  <c r="I54" i="12"/>
  <c r="I46" i="10"/>
  <c r="G24" i="9"/>
  <c r="G18" i="9" s="1"/>
  <c r="G17" i="9" s="1"/>
  <c r="G124" i="9" s="1"/>
  <c r="I41" i="11"/>
  <c r="F35" i="9"/>
  <c r="I35" i="9" s="1"/>
  <c r="F111" i="10"/>
  <c r="I111" i="10" s="1"/>
  <c r="E99" i="11"/>
  <c r="F99" i="11" s="1"/>
  <c r="F103" i="11"/>
  <c r="I103" i="11" s="1"/>
  <c r="J35" i="12"/>
  <c r="G24" i="12"/>
  <c r="G18" i="12" s="1"/>
  <c r="G17" i="12" s="1"/>
  <c r="G124" i="12" s="1"/>
  <c r="F102" i="12"/>
  <c r="I102" i="12" s="1"/>
  <c r="I46" i="12"/>
  <c r="F65" i="10"/>
  <c r="I65" i="10" s="1"/>
  <c r="I51" i="11"/>
  <c r="I61" i="11"/>
  <c r="I51" i="12"/>
  <c r="I61" i="12"/>
  <c r="D24" i="24"/>
  <c r="F46" i="24"/>
  <c r="I46" i="24" s="1"/>
  <c r="J57" i="24"/>
  <c r="I57" i="24"/>
  <c r="J118" i="24"/>
  <c r="F86" i="7"/>
  <c r="I86" i="7" s="1"/>
  <c r="I134" i="7"/>
  <c r="F82" i="7"/>
  <c r="I82" i="7" s="1"/>
  <c r="F176" i="7"/>
  <c r="I176" i="7" s="1"/>
  <c r="I21" i="7"/>
  <c r="F20" i="7"/>
  <c r="I20" i="7" s="1"/>
  <c r="G154" i="7"/>
  <c r="J154" i="7" s="1"/>
  <c r="J52" i="7"/>
  <c r="I135" i="7"/>
  <c r="F25" i="11"/>
  <c r="I25" i="11" s="1"/>
  <c r="E18" i="11"/>
  <c r="E17" i="11" s="1"/>
  <c r="E125" i="11" s="1"/>
  <c r="F24" i="11"/>
  <c r="I24" i="11" s="1"/>
  <c r="E24" i="10"/>
  <c r="E18" i="10" s="1"/>
  <c r="G24" i="10"/>
  <c r="G18" i="10" s="1"/>
  <c r="G17" i="10" s="1"/>
  <c r="J17" i="10" s="1"/>
  <c r="E154" i="7"/>
  <c r="I93" i="7"/>
  <c r="J51" i="10"/>
  <c r="I35" i="12"/>
  <c r="J66" i="7"/>
  <c r="J65" i="12"/>
  <c r="J36" i="7"/>
  <c r="I65" i="11"/>
  <c r="I65" i="9"/>
  <c r="I105" i="7"/>
  <c r="I101" i="7"/>
  <c r="J20" i="7"/>
  <c r="I65" i="12"/>
  <c r="G18" i="11"/>
  <c r="G17" i="11" s="1"/>
  <c r="G125" i="11" s="1"/>
  <c r="I97" i="7"/>
  <c r="I65" i="24" l="1"/>
  <c r="J19" i="7"/>
  <c r="G189" i="7"/>
  <c r="J24" i="12"/>
  <c r="I24" i="12"/>
  <c r="J18" i="9"/>
  <c r="G18" i="24"/>
  <c r="I24" i="24"/>
  <c r="J24" i="24"/>
  <c r="J18" i="10"/>
  <c r="J24" i="10"/>
  <c r="J24" i="9"/>
  <c r="D18" i="24"/>
  <c r="I131" i="7"/>
  <c r="F19" i="7"/>
  <c r="I19" i="7" s="1"/>
  <c r="F18" i="7"/>
  <c r="I19" i="10"/>
  <c r="J19" i="10"/>
  <c r="I99" i="11"/>
  <c r="J99" i="11"/>
  <c r="F24" i="10"/>
  <c r="I24" i="10" s="1"/>
  <c r="E17" i="10"/>
  <c r="F18" i="10"/>
  <c r="I18" i="10" s="1"/>
  <c r="F154" i="7"/>
  <c r="I154" i="7" s="1"/>
  <c r="E189" i="7"/>
  <c r="F155" i="7"/>
  <c r="I155" i="7" s="1"/>
  <c r="J24" i="11"/>
  <c r="F52" i="7"/>
  <c r="I52" i="7" s="1"/>
  <c r="J18" i="12"/>
  <c r="F18" i="12"/>
  <c r="I18" i="12" s="1"/>
  <c r="J18" i="11"/>
  <c r="J125" i="11"/>
  <c r="J17" i="11"/>
  <c r="G124" i="10"/>
  <c r="J124" i="9"/>
  <c r="J17" i="9"/>
  <c r="F24" i="9"/>
  <c r="I24" i="9" s="1"/>
  <c r="J18" i="24" l="1"/>
  <c r="G17" i="24"/>
  <c r="F18" i="11"/>
  <c r="I18" i="11" s="1"/>
  <c r="D17" i="24"/>
  <c r="F18" i="24"/>
  <c r="I18" i="24" s="1"/>
  <c r="F189" i="7"/>
  <c r="E124" i="10"/>
  <c r="F17" i="10"/>
  <c r="J18" i="7"/>
  <c r="I18" i="7"/>
  <c r="J124" i="12"/>
  <c r="J17" i="12"/>
  <c r="F17" i="12"/>
  <c r="J124" i="10"/>
  <c r="F18" i="9"/>
  <c r="I18" i="9" s="1"/>
  <c r="F17" i="7" l="1"/>
  <c r="I17" i="7" s="1"/>
  <c r="F17" i="11"/>
  <c r="J17" i="24"/>
  <c r="G123" i="24"/>
  <c r="D123" i="24"/>
  <c r="F17" i="24"/>
  <c r="F123" i="24" s="1"/>
  <c r="F124" i="10"/>
  <c r="I124" i="10" s="1"/>
  <c r="I17" i="10"/>
  <c r="J17" i="7"/>
  <c r="F124" i="12"/>
  <c r="I124" i="12" s="1"/>
  <c r="I17" i="12"/>
  <c r="F17" i="9"/>
  <c r="I17" i="24" l="1"/>
  <c r="I123" i="24"/>
  <c r="J123" i="24"/>
  <c r="F125" i="11"/>
  <c r="I125" i="11" s="1"/>
  <c r="I17" i="11"/>
  <c r="J189" i="7"/>
  <c r="I189" i="7"/>
  <c r="F124" i="9"/>
  <c r="I124" i="9" s="1"/>
  <c r="I17" i="9"/>
</calcChain>
</file>

<file path=xl/sharedStrings.xml><?xml version="1.0" encoding="utf-8"?>
<sst xmlns="http://schemas.openxmlformats.org/spreadsheetml/2006/main" count="6309" uniqueCount="426">
  <si>
    <t>Ukupni rashodi i izdaci (2+30+42+50)</t>
  </si>
  <si>
    <t>Ukupni tekući rashodi (3+6+16+26)</t>
  </si>
  <si>
    <t>Plaće i naknade troškova zaposlenih (4+5)</t>
  </si>
  <si>
    <t>Izdaci za materijal, sitan inventar i usluge                 (7+…………...+15)</t>
  </si>
  <si>
    <t>Tekući transferi, grantovi i drugi tekući rashodi (17+……………+25)</t>
  </si>
  <si>
    <t>Izdaci za kamate   (27+…...+29)</t>
  </si>
  <si>
    <t>Ukupni kapitalni izdaci (31+38)</t>
  </si>
  <si>
    <t>Izdaci za nabavku stalnih sredstava (32+….+37)</t>
  </si>
  <si>
    <t>Kapitalni transferi i grantovi (39+…..+41)</t>
  </si>
  <si>
    <t>Izdaci za finansijsku imovinu  (43+…..+49)</t>
  </si>
  <si>
    <t>Izdaci za otplate dugova (51+…+53)</t>
  </si>
  <si>
    <t>UKUPNO (1+54)</t>
  </si>
  <si>
    <t>6 (4+5)</t>
  </si>
  <si>
    <t>Procenat  7/8               x 100</t>
  </si>
  <si>
    <t>Izmjene i dopune (rebalans, prestruktur., preraspodjela, rezerva, namjenska sredstva i dr.)</t>
  </si>
  <si>
    <t>Institucija:</t>
  </si>
  <si>
    <t>ID:</t>
  </si>
  <si>
    <t>Fond:</t>
  </si>
  <si>
    <t>_____________</t>
  </si>
  <si>
    <t>Pojedinačni obrazac:</t>
  </si>
  <si>
    <t>Konsolidovani obrazac:</t>
  </si>
  <si>
    <t xml:space="preserve">Sjedište: </t>
  </si>
  <si>
    <t>__________________</t>
  </si>
  <si>
    <t>Šifra djelat.:</t>
  </si>
  <si>
    <t>Projektni kod:</t>
  </si>
  <si>
    <t>Organizacioni kod:</t>
  </si>
  <si>
    <t>Ugovorene i druge posebne usluge</t>
  </si>
  <si>
    <t>Kontribucije -članarine</t>
  </si>
  <si>
    <t>Izdaci za energiju i komunalne usluge</t>
  </si>
  <si>
    <t>Izdaci telefonskih i poštanskih usluga</t>
  </si>
  <si>
    <t>Tekući transferi drugim nivoima vlasti</t>
  </si>
  <si>
    <t>Izdaci za kupovinu dionica privatnih preduzeća  i učešće u  zajedničkim ulaganjima</t>
  </si>
  <si>
    <t>Unamljivanje imovine i opreme</t>
  </si>
  <si>
    <t>Tekući grantovi pojedincima</t>
  </si>
  <si>
    <t>Tekući grantovi neprofitnim organizacijama</t>
  </si>
  <si>
    <t>Kapitalni grantovi pojedincima i neprofitnim organizacijama</t>
  </si>
  <si>
    <t>Korigovani budžet</t>
  </si>
  <si>
    <t>Nabavka materijala i sitnog inventara</t>
  </si>
  <si>
    <t>Zbirni obrazac:</t>
  </si>
  <si>
    <t>BOSNA I HERCEGOVINA</t>
  </si>
  <si>
    <t>KM</t>
  </si>
  <si>
    <t>Rukovodilac</t>
  </si>
  <si>
    <t>Ostvareni kumulativni iznos istog perioda prethodne godine</t>
  </si>
  <si>
    <t>Ekon. kod</t>
  </si>
  <si>
    <t>Opis</t>
  </si>
  <si>
    <t>Tekuća rezerva</t>
  </si>
  <si>
    <t>Redni                                                                                                                                                                                                                broj</t>
  </si>
  <si>
    <t>Otplate domaćeg pozajmljivanja</t>
  </si>
  <si>
    <t>Vanjske otplate</t>
  </si>
  <si>
    <t>Otplate dugova primljenih kroz državu</t>
  </si>
  <si>
    <t>Pozajmljivanja u inostranstvo</t>
  </si>
  <si>
    <t>Ostala domaća pozajmljivanja</t>
  </si>
  <si>
    <t>Izdaci za kupovinu dionica javnih preduzeća</t>
  </si>
  <si>
    <t>Pozajmljivanje javnim preduzećima</t>
  </si>
  <si>
    <t>Pozajmljivanje pojedincima i neprofitnim organizacijama</t>
  </si>
  <si>
    <t>Pozajmljivanje drugim nivoima vlasti</t>
  </si>
  <si>
    <t>Kapitalni transferi u inostranstvo</t>
  </si>
  <si>
    <t>Kapitalni transferi drugim nivoima vlasti</t>
  </si>
  <si>
    <t>Rekonstrukcija i investiciono održavanje</t>
  </si>
  <si>
    <t>Nabavka stalnih sredstava u obliku prava</t>
  </si>
  <si>
    <t>Nabavka ostalih stalnih sredstava</t>
  </si>
  <si>
    <t>Nabavka opreme</t>
  </si>
  <si>
    <t>Nabavka građevina</t>
  </si>
  <si>
    <t>Nabavka zemljišta, šuma i višegodišnjih zasada</t>
  </si>
  <si>
    <t>Kamate na domaće pozajmljivanje</t>
  </si>
  <si>
    <t>Izdaci za inostrane kamate</t>
  </si>
  <si>
    <t>Kamate na pozajmnice primljene kroz Državu</t>
  </si>
  <si>
    <t>Drugi tekući rashodi</t>
  </si>
  <si>
    <t xml:space="preserve">Tekući transferi u  inostranstvo </t>
  </si>
  <si>
    <t>Subvencije finansijskim institucijama</t>
  </si>
  <si>
    <t>Subvencije privatnim preduzećima i poduzetnicima</t>
  </si>
  <si>
    <t>Subvencije javnim preduzećima</t>
  </si>
  <si>
    <t>Izdaci osiguranja, bankarskih usluga i usluga platnog prometa</t>
  </si>
  <si>
    <t>Izdaci za tekuće održavanje</t>
  </si>
  <si>
    <t>Izdaci za usluge prevoza i goriva</t>
  </si>
  <si>
    <t>Putni troškovi</t>
  </si>
  <si>
    <t xml:space="preserve">Naknade troškova zaposlenih </t>
  </si>
  <si>
    <t>Bruto plaće i naknade plaća</t>
  </si>
  <si>
    <t>Ostvareni kumulativni iznos ukupnih rashoda i izdataka</t>
  </si>
  <si>
    <t>Obrazac 2.</t>
  </si>
  <si>
    <t>Budžet</t>
  </si>
  <si>
    <t>Procenat 7/6             x 100</t>
  </si>
  <si>
    <t>Pregled rashoda i izdataka po ekonomskim kategorijama</t>
  </si>
  <si>
    <t>Ministarstvo civilnih poslova BiH</t>
  </si>
  <si>
    <t>Trg BiH 1</t>
  </si>
  <si>
    <t>4200885910002</t>
  </si>
  <si>
    <t>X</t>
  </si>
  <si>
    <t>Komisija za Granice</t>
  </si>
  <si>
    <t>Komisija za Deminiranje</t>
  </si>
  <si>
    <t>07010001</t>
  </si>
  <si>
    <t>07010009</t>
  </si>
  <si>
    <t>Komisija za koordinaciju mladih u BiH</t>
  </si>
  <si>
    <t>07010011</t>
  </si>
  <si>
    <t>07010010</t>
  </si>
  <si>
    <t>Komisija za UNESKO</t>
  </si>
  <si>
    <t>0701650</t>
  </si>
  <si>
    <t xml:space="preserve">Projekat-WBC-INC-NET </t>
  </si>
  <si>
    <t>Ministarstvo civilnih poslova Bosne i Hercegovine</t>
  </si>
  <si>
    <t>TRG BIH 1</t>
  </si>
  <si>
    <t>75.111</t>
  </si>
  <si>
    <t>________</t>
  </si>
  <si>
    <t>Projekat-UNESKO Seminar (0701670)</t>
  </si>
  <si>
    <t>0701670</t>
  </si>
  <si>
    <t>0701690</t>
  </si>
  <si>
    <t>0701710</t>
  </si>
  <si>
    <t xml:space="preserve">Projekat-UNESKO STEĆAK </t>
  </si>
  <si>
    <t>0701720</t>
  </si>
  <si>
    <t>Projekat- Region.centar mentalno zdr.</t>
  </si>
  <si>
    <t>0701900</t>
  </si>
  <si>
    <t xml:space="preserve">Projekat-DUNAV-INC-NET </t>
  </si>
  <si>
    <t>0701920</t>
  </si>
  <si>
    <t>0701930</t>
  </si>
  <si>
    <t xml:space="preserve">Projekat- BAMONET </t>
  </si>
  <si>
    <t>Projekat-EURYDICE BiH mreža</t>
  </si>
  <si>
    <t>Projekat-EKO-BIH mreža</t>
  </si>
  <si>
    <t>Neto plaća</t>
  </si>
  <si>
    <t>Naknada plaće za vrijeme bolovanja 30 ili 42 d</t>
  </si>
  <si>
    <t>Naknada plaće za vrijeme bolovanja</t>
  </si>
  <si>
    <t>Naknada plaće za vrijeme godišnjeg odmora</t>
  </si>
  <si>
    <t>Naknada plaće za državne i vjerske praznike</t>
  </si>
  <si>
    <t>Naknada plaće za vrijeme plaćenog odsustva</t>
  </si>
  <si>
    <t>Porez na plate</t>
  </si>
  <si>
    <t>Doprinos za PIO</t>
  </si>
  <si>
    <t>Doprinos za zdravstvo</t>
  </si>
  <si>
    <t>Doprinos za nezaposlene</t>
  </si>
  <si>
    <t>Doprinos za dječiju zaštitu</t>
  </si>
  <si>
    <t>Doprinosi ostalo</t>
  </si>
  <si>
    <t>Posebne naknade za zaštitu od prirodnih i dr.nesreća</t>
  </si>
  <si>
    <t>Naknade za prevoz sa posla i na posao</t>
  </si>
  <si>
    <t>Naknade troškova smještaja dužnosnika</t>
  </si>
  <si>
    <t>Naknade za odvojeni život</t>
  </si>
  <si>
    <t>Naknade za topli obrok tokom rada</t>
  </si>
  <si>
    <t>Regres za godišnji odmor</t>
  </si>
  <si>
    <t>Otpremnine zbog odlaska u mirovinu</t>
  </si>
  <si>
    <t xml:space="preserve">Jubilarne nagrade za stabilnost u radu,darovi djeci i sl. </t>
  </si>
  <si>
    <t>Pomoć u slučaju smrti</t>
  </si>
  <si>
    <t>Porez na naknade</t>
  </si>
  <si>
    <t>Doprinos za PIO -naknade</t>
  </si>
  <si>
    <t>Doprinos za zdravstvano - naknade</t>
  </si>
  <si>
    <t>Doprinos za dječiju zaštitu - naknade</t>
  </si>
  <si>
    <t>Doprinos za nezaposlene - naknade</t>
  </si>
  <si>
    <t>Doprinosi - ostalo</t>
  </si>
  <si>
    <t>Troškovi prevoza u zemlji javnim sredstvima</t>
  </si>
  <si>
    <t>Putovanje, lična vozila u zemlji</t>
  </si>
  <si>
    <t>Troškovi smjštaja na sl.putovanja u zemlji</t>
  </si>
  <si>
    <t>Triškovi dnevnica u zemlji</t>
  </si>
  <si>
    <t>Putarina u zemlji</t>
  </si>
  <si>
    <t>Troškovi prevoza u inostran.javnim sredstvima</t>
  </si>
  <si>
    <t>Troškovi smještaja za sl.putovanja u inostranatvu</t>
  </si>
  <si>
    <t>Troškovi dnevnica u inostranstvu</t>
  </si>
  <si>
    <t>Putarina u inostranstvu</t>
  </si>
  <si>
    <t>Izdaci za fiksne telefone,telefax i telex</t>
  </si>
  <si>
    <t>Izdaci za mobilne telefone</t>
  </si>
  <si>
    <t>Izdaci za internet</t>
  </si>
  <si>
    <t>Izdaci za poštanske usluge</t>
  </si>
  <si>
    <t>Izdaci za brzu poštu</t>
  </si>
  <si>
    <t>Izdaci za špediterske usluge</t>
  </si>
  <si>
    <t>Izdaci za obrasce i papir</t>
  </si>
  <si>
    <t>Stručne knjige i literatura</t>
  </si>
  <si>
    <t>Kancelarijski materijal</t>
  </si>
  <si>
    <t>Auto gume</t>
  </si>
  <si>
    <t>Dizel</t>
  </si>
  <si>
    <t>Registracija motornih vozila</t>
  </si>
  <si>
    <t>Unajmljivanje prostorija ili zgrada</t>
  </si>
  <si>
    <t>Unajmljivanje parking prostora</t>
  </si>
  <si>
    <t>Usluge opravke i održavanje opreme</t>
  </si>
  <si>
    <t>Usluge opravke i održavanje vozila</t>
  </si>
  <si>
    <t>Usluge pranja vozila</t>
  </si>
  <si>
    <t>Osiguranje vozila</t>
  </si>
  <si>
    <t>Osiguranje zaposlenih pri odl. na službeni put</t>
  </si>
  <si>
    <t>Izdaci bankarskih usluga</t>
  </si>
  <si>
    <t>Uslge štampanja</t>
  </si>
  <si>
    <t>Usluge javnog informisanja</t>
  </si>
  <si>
    <t>Usluge reprezentacije</t>
  </si>
  <si>
    <t>Usluge objavljivanja tendera i oglasa</t>
  </si>
  <si>
    <t>Ostali izdaci za informisanje</t>
  </si>
  <si>
    <t>Usluge održavanje konvencija i obrazovanja</t>
  </si>
  <si>
    <t>Ostale stručne usluge</t>
  </si>
  <si>
    <t>Izdaci za rad komisija</t>
  </si>
  <si>
    <t>Izdaci za prorez na dohodak za rad komisija</t>
  </si>
  <si>
    <t>Posebne naknade za zaštitu od prir. dr.nesreća</t>
  </si>
  <si>
    <t>Doprinos za rad komisija</t>
  </si>
  <si>
    <t>Izdaci za usluge po osnovu ugovora o djelu</t>
  </si>
  <si>
    <t>Posebna naknada na dohodak za zašt.od prirodnih i dr.nesreća po osnovu  ugovora o djelu</t>
  </si>
  <si>
    <t>Doprinos po osnovu ugovora o djelu</t>
  </si>
  <si>
    <t>Ostale nespomenute usluge i dadžbine</t>
  </si>
  <si>
    <t xml:space="preserve">Preuzimanje ugostiteljski </t>
  </si>
  <si>
    <t>Namještaj</t>
  </si>
  <si>
    <t>Kompjuterska oprema</t>
  </si>
  <si>
    <t>Motorna vozila</t>
  </si>
  <si>
    <t>Ostala oprema</t>
  </si>
  <si>
    <t>Grant nep.or.Sufinansiranje pr.u obl.kulture BiH</t>
  </si>
  <si>
    <t>Grant nep.or.Međunarodna kulturna saradnja</t>
  </si>
  <si>
    <t>Grant nep.or.Podrška tehn.kulturi i inovatori u BiH</t>
  </si>
  <si>
    <t>Grant nep.or.Sufinansiranje sportskih manifest.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</si>
  <si>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</si>
  <si>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</si>
  <si>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</si>
  <si>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</si>
  <si>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</si>
  <si>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</si>
  <si>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</si>
  <si>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</si>
  <si>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</si>
  <si>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</si>
  <si>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</si>
  <si>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</si>
  <si>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</si>
  <si>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</si>
  <si>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</si>
  <si>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</si>
  <si>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</si>
  <si>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</si>
  <si>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</si>
  <si>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</si>
  <si>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</si>
  <si>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</si>
  <si>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</si>
  <si>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</si>
  <si>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</si>
  <si>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</si>
  <si>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</si>
  <si>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</si>
  <si>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</si>
  <si>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</si>
  <si>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</si>
  <si>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</si>
  <si>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</si>
  <si>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</si>
  <si>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</si>
  <si>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</si>
  <si>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8.1.</t>
  </si>
  <si>
    <t>8.2.</t>
  </si>
  <si>
    <t>8.3.</t>
  </si>
  <si>
    <t>8.4.</t>
  </si>
  <si>
    <t>8.5.</t>
  </si>
  <si>
    <t>9.1.</t>
  </si>
  <si>
    <t>10.1.</t>
  </si>
  <si>
    <t>10.2.</t>
  </si>
  <si>
    <t>10.3.</t>
  </si>
  <si>
    <t>10.4.</t>
  </si>
  <si>
    <t>11.1.</t>
  </si>
  <si>
    <t>11.2.</t>
  </si>
  <si>
    <t>12.1.</t>
  </si>
  <si>
    <t>12.2.</t>
  </si>
  <si>
    <t>13.1.</t>
  </si>
  <si>
    <t>13.2.</t>
  </si>
  <si>
    <t>13.3.</t>
  </si>
  <si>
    <t>14.1.</t>
  </si>
  <si>
    <t>14.2.</t>
  </si>
  <si>
    <t>14.3.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</si>
  <si>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</si>
  <si>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</si>
  <si>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</si>
  <si>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</si>
  <si>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</si>
  <si>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</si>
  <si>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</si>
  <si>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</si>
  <si>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</si>
  <si>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</si>
  <si>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</si>
  <si>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</si>
  <si>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</si>
  <si>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</si>
  <si>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</si>
  <si>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</si>
  <si>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19.1.</t>
  </si>
  <si>
    <t>19.2.</t>
  </si>
  <si>
    <t>19.3.</t>
  </si>
  <si>
    <t>19.4.</t>
  </si>
  <si>
    <t>19.5.</t>
  </si>
  <si>
    <t>34.1.</t>
  </si>
  <si>
    <t>34.2.</t>
  </si>
  <si>
    <t>34.3.</t>
  </si>
  <si>
    <t>34.4.</t>
  </si>
  <si>
    <t>Izdaci za energiju</t>
  </si>
  <si>
    <t>Izdaci za centralno grijanje</t>
  </si>
  <si>
    <t>9.2.</t>
  </si>
  <si>
    <t>9.3.</t>
  </si>
  <si>
    <t>9.4.</t>
  </si>
  <si>
    <t>Izdaci za vodu i kanalizaciju</t>
  </si>
  <si>
    <t>10.5.</t>
  </si>
  <si>
    <t>Troškovi sitnog inventara</t>
  </si>
  <si>
    <t>11.3.</t>
  </si>
  <si>
    <t>Prevozne usluge</t>
  </si>
  <si>
    <t>Unajmljivanje opreme</t>
  </si>
  <si>
    <t>Izdaci po osnovu ugovora o djeli</t>
  </si>
  <si>
    <t>15.17.</t>
  </si>
  <si>
    <t>Posebna naknada na dohoa zašt.od prirodnih i dr.nesreća po osnovu  ugovora o djelu</t>
  </si>
  <si>
    <t>Izdaci za porez usluge po osnovu ugovora o djelu</t>
  </si>
  <si>
    <t>Posebna naknada na doh.za zašt.od prirodnih i dr.nesreća po osnovu  ugovora o djelu</t>
  </si>
  <si>
    <t>Posebna naknada na dohod. zašt.od prirodnih i dr.nesr. po osnovu  ugovora o djelu</t>
  </si>
  <si>
    <t>Izdaci za porez  po osnovu ugovora o djelu</t>
  </si>
  <si>
    <t>Posebna nakn.  za zašt.od prirodnih i dr.nesreća po osnovu  ugovora o djelu</t>
  </si>
  <si>
    <t>Nabavka kompjuterske opreme</t>
  </si>
  <si>
    <t>Izdaci za porez   po osnovu ugovora o djelu</t>
  </si>
  <si>
    <t>7.10.</t>
  </si>
  <si>
    <t>Posebna nakn. na dohodak za zašt.od prirodnih i dr.nesreća po os.  ugovora o djelu</t>
  </si>
  <si>
    <t>Izdaci za porez po osnovu ugovora o djelu</t>
  </si>
  <si>
    <t>34.1</t>
  </si>
  <si>
    <t>13.4.</t>
  </si>
  <si>
    <t>13.5.</t>
  </si>
  <si>
    <t>13.6.</t>
  </si>
  <si>
    <t>Materijal za opravku i održavanje opreme</t>
  </si>
  <si>
    <t>Materijal za opravku i održavanje vozila</t>
  </si>
  <si>
    <t xml:space="preserve">Usluge opravki  i održavanje zgrada </t>
  </si>
  <si>
    <t>Nabavka kompjuterske oprema</t>
  </si>
  <si>
    <t>15.18.</t>
  </si>
  <si>
    <t>15.19.</t>
  </si>
  <si>
    <t>Izdaci ia porez po osnovu ugovora o djelu</t>
  </si>
  <si>
    <t>Ostali putni troškovi  u inostranstvu</t>
  </si>
  <si>
    <t>Pomoć u slučaju težeg invalidnosti</t>
  </si>
  <si>
    <t>Ostali putni troškovi u zemlji</t>
  </si>
  <si>
    <t>Ostali putni troškovi u inostranstvu</t>
  </si>
  <si>
    <t>5.15.</t>
  </si>
  <si>
    <t>7.11.</t>
  </si>
  <si>
    <t>Izdaci za kompjuterski materijal</t>
  </si>
  <si>
    <t>10.6.</t>
  </si>
  <si>
    <t>10.7.</t>
  </si>
  <si>
    <t>Troškovi spora</t>
  </si>
  <si>
    <t>15.20.</t>
  </si>
  <si>
    <t>Programi za pripr.projek.i kandid. Za sredst. Iz fonda H2020</t>
  </si>
  <si>
    <t>Projekat-"EYOF Sufinansiranje Evropskog zimskog olimpijskog festivala za mlade 2019.</t>
  </si>
  <si>
    <t>0701970</t>
  </si>
  <si>
    <t>Naknada plaće za produženi rad</t>
  </si>
  <si>
    <t>4.14.</t>
  </si>
  <si>
    <t>4.15.</t>
  </si>
  <si>
    <t>Neto stimulacija</t>
  </si>
  <si>
    <t>13.13.</t>
  </si>
  <si>
    <t>Zakup za smještaj telekomuik.opreme</t>
  </si>
  <si>
    <t>13.7.</t>
  </si>
  <si>
    <t>Ostale usluge tekućeg održavanja</t>
  </si>
  <si>
    <t>15.21.</t>
  </si>
  <si>
    <t>Usluge prevodjenja</t>
  </si>
  <si>
    <t>19.6.</t>
  </si>
  <si>
    <t>15.22.</t>
  </si>
  <si>
    <t xml:space="preserve">Protokolarni troškovi </t>
  </si>
  <si>
    <t>07011A1</t>
  </si>
  <si>
    <t>0701990</t>
  </si>
  <si>
    <t>Projekat</t>
  </si>
  <si>
    <t xml:space="preserve">Jačanje kapac. za nadzor i odgovor na avijarnu i pandemijsku influencu u BiH </t>
  </si>
  <si>
    <t>Projekat-</t>
  </si>
  <si>
    <t>Podrška pružaocima socijalnih usluga i poboljšanje kapaciteta za praćenje u BiH (EU SOCEM)</t>
  </si>
  <si>
    <t>Putovanje lična vozila u inostranstvu</t>
  </si>
  <si>
    <t>7.12.</t>
  </si>
  <si>
    <t>Usluge  prevođenja</t>
  </si>
  <si>
    <t>Elektronska oprema</t>
  </si>
  <si>
    <t>Fotografska oprema</t>
  </si>
  <si>
    <t>Tekući transferi Federaciji</t>
  </si>
  <si>
    <t>Tekući transferi  Republici Srpskoj</t>
  </si>
  <si>
    <t>Ostali putarina u inostranstvu</t>
  </si>
  <si>
    <t>Izdaci za pasoške knjižice</t>
  </si>
  <si>
    <t>10.8.</t>
  </si>
  <si>
    <t>Motorno ulje</t>
  </si>
  <si>
    <t>11.4.</t>
  </si>
  <si>
    <t>Usluge stručnog obrazovanja</t>
  </si>
  <si>
    <t>Izdaci za volonterski rad</t>
  </si>
  <si>
    <t>Izdaci za porez na dohodanza volonterski rad</t>
  </si>
  <si>
    <t>Doprinosi po osnovu volonterski rad</t>
  </si>
  <si>
    <t>15.23.</t>
  </si>
  <si>
    <t>15.24.</t>
  </si>
  <si>
    <t>15.25.</t>
  </si>
  <si>
    <t>Nagrada za znanost</t>
  </si>
  <si>
    <t>19.7.</t>
  </si>
  <si>
    <t>Finansiranje Koordinacijskog deska BiH za program EU Kreativna Evropa</t>
  </si>
  <si>
    <t>19.8.</t>
  </si>
  <si>
    <t>Sufinansiranju projekata nevladinih organizacija u oblasti prevencije HIV-a i tuberkoloze u BiH</t>
  </si>
  <si>
    <t>Autorski honorar (bruto iznos)</t>
  </si>
  <si>
    <t>Projekat-"Zajedničke akcije 2017.godina u oblasti zdravstva (0701A10)</t>
  </si>
  <si>
    <t>0701A10</t>
  </si>
  <si>
    <t>Projekat-"Projekti kulture od sredstava sukcesije Odluka VM BiH 171/18 i 173/18</t>
  </si>
  <si>
    <t>0701A20</t>
  </si>
  <si>
    <t>Tekući grantovi Zemaljski muzej BiH</t>
  </si>
  <si>
    <t>Tekući grantovi Historijski mizej u BiH</t>
  </si>
  <si>
    <t>Tekući grantovi Olimpijski muzej u Sarajevu</t>
  </si>
  <si>
    <t>19.9.</t>
  </si>
  <si>
    <t>Grant-Sredstva za učešće Bosne i Hercegovine na Venecijanskom bijenalu</t>
  </si>
  <si>
    <t>Grant neprofitnim org.protuminskog djelovanja u BiH</t>
  </si>
  <si>
    <t>0701A40</t>
  </si>
  <si>
    <t>Projekat-NAGRADA SPORTISTIMA BIH U 2018</t>
  </si>
  <si>
    <t>Projekat- REZERVE Odluka VM.243/18</t>
  </si>
  <si>
    <t>0701940</t>
  </si>
  <si>
    <t>Projekat- REZERVE Odluka VM.279/18</t>
  </si>
  <si>
    <t>0701A30</t>
  </si>
  <si>
    <t>Ostali putni troškovi  u zemlji</t>
  </si>
  <si>
    <t>Troškovi sitnog inveentara</t>
  </si>
  <si>
    <t>Putovanje, lična vozila u inostranstvu</t>
  </si>
  <si>
    <t xml:space="preserve">Grantovi neprofitnim organizacijama </t>
  </si>
  <si>
    <t>grantovi vjerskim zajednicama</t>
  </si>
  <si>
    <t xml:space="preserve">Tekući grantovi </t>
  </si>
  <si>
    <t>19.10.</t>
  </si>
  <si>
    <t>19.11.</t>
  </si>
  <si>
    <t xml:space="preserve">                 Period izvještavanja: od  01.01.2019. do 31.12.2019.</t>
  </si>
  <si>
    <t xml:space="preserve">                 Period izvještavanja: od  01.01.2098. do 31.12.2019.</t>
  </si>
  <si>
    <t>Grant neprofitnim org.grant za realizaciju projekata bilateralne</t>
  </si>
  <si>
    <t>Izdaci   po osnovu ugovora o djelu</t>
  </si>
  <si>
    <t>Usluge prevođenja</t>
  </si>
  <si>
    <t>izaci za poreze na dohodak  po osnovu  ugovora o djelu</t>
  </si>
  <si>
    <t>izdaci za porez po osnovu  ugovora o djelu</t>
  </si>
  <si>
    <t xml:space="preserve">Projekat-UNESKO Nauka </t>
  </si>
  <si>
    <t>0701A80</t>
  </si>
  <si>
    <t xml:space="preserve">                 Period izvještavanja: od  01.01.2019.  do  31.12.2019.</t>
  </si>
  <si>
    <t>Odluka VM. 110/19 od 05.08.2019.godine</t>
  </si>
  <si>
    <t>0701A70</t>
  </si>
  <si>
    <t>Odluka VM. 146/19 od 04.10.2019.godine</t>
  </si>
  <si>
    <t>0701B10</t>
  </si>
  <si>
    <t>Odluka VM. 178/19 od 02.12.2019.godine</t>
  </si>
  <si>
    <t>0701B20</t>
  </si>
  <si>
    <t>Projekat- Zajedničke akcije u oblasti zdravstva SHARP 2018</t>
  </si>
  <si>
    <t>0701A60</t>
  </si>
  <si>
    <t>Projekat- REZERVE Odluka VM.47/19. OD 04.04.2019.</t>
  </si>
  <si>
    <t>0701A50</t>
  </si>
  <si>
    <t>Grantovi neprofitnim organizacijama</t>
  </si>
  <si>
    <t>Rekreacioni naterijal</t>
  </si>
  <si>
    <t>11.5.</t>
  </si>
  <si>
    <t>11.6.</t>
  </si>
  <si>
    <t xml:space="preserve">Benzin </t>
  </si>
  <si>
    <t>Grantovi vjerskim zajednicama</t>
  </si>
  <si>
    <t xml:space="preserve">Ostale stručne usluge </t>
  </si>
  <si>
    <t>Laboratorijske usluge</t>
  </si>
  <si>
    <t>15.76.</t>
  </si>
  <si>
    <t>Tekući grantovi vjerskim zajednicama</t>
  </si>
  <si>
    <t>Tekući grantovi pojedincima iz rezerve</t>
  </si>
  <si>
    <t>0701A90</t>
  </si>
  <si>
    <t>Evropska akcija o partnerstvu za cjelovite  žitarice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</si>
</sst>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K_M_-;\-* #,##0.00\ _K_M_-;_-* &quot;-&quot;??\ _K_M_-;_-@_-"/>
    <numFmt numFmtId="165" formatCode="0.0%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0&quot;       &quot;;\-#,##0.00&quot;       &quot;;&quot; -&quot;#&quot;       &quot;;@\ "/>
  </numFmts>
  <fonts count="40" x14ac:knownFonts="1">
    <font>
      <sz val="12"/>
      <color indexed="8"/>
      <name val="Verdana"/>
    </font>
    <font>
      <sz val="12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</font>
    <font>
      <sz val="8"/>
      <name val="Verdana"/>
      <family val="2"/>
      <charset val="238"/>
    </font>
    <font>
      <sz val="8"/>
      <name val="Arial"/>
      <family val="2"/>
    </font>
    <font>
      <b/>
      <sz val="9"/>
      <color indexed="53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Helvetica"/>
      <family val="2"/>
      <charset val="238"/>
    </font>
    <font>
      <sz val="11"/>
      <color theme="1"/>
      <name val="Helvetica"/>
      <family val="2"/>
    </font>
    <font>
      <b/>
      <sz val="9"/>
      <color theme="2" tint="-0.499984740745262"/>
      <name val="Arial CE"/>
      <charset val="238"/>
    </font>
    <font>
      <sz val="9"/>
      <color rgb="FFFF0000"/>
      <name val="Arial CE"/>
      <charset val="238"/>
    </font>
    <font>
      <b/>
      <sz val="9"/>
      <color theme="0" tint="-0.49998474074526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 applyNumberFormat="0" applyFill="0" applyBorder="0" applyProtection="0">
      <alignment vertical="top" wrapText="1"/>
    </xf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6" fillId="0" borderId="0"/>
    <xf numFmtId="0" fontId="1" fillId="0" borderId="0" applyNumberFormat="0" applyFill="0" applyBorder="0" applyProtection="0">
      <alignment vertical="top" wrapText="1"/>
    </xf>
    <xf numFmtId="0" fontId="17" fillId="0" borderId="0"/>
    <xf numFmtId="0" fontId="4" fillId="0" borderId="0">
      <alignment horizontal="centerContinuous" vertical="justify"/>
    </xf>
    <xf numFmtId="0" fontId="17" fillId="0" borderId="0"/>
    <xf numFmtId="0" fontId="17" fillId="0" borderId="0">
      <alignment horizontal="centerContinuous" vertical="justify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21">
    <xf numFmtId="0" fontId="0" fillId="0" borderId="0" xfId="0" applyFont="1" applyAlignment="1">
      <alignment vertical="top" wrapText="1"/>
    </xf>
    <xf numFmtId="0" fontId="2" fillId="0" borderId="0" xfId="22" applyNumberFormat="1" applyFont="1" applyBorder="1" applyAlignment="1"/>
    <xf numFmtId="0" fontId="2" fillId="0" borderId="0" xfId="22" applyNumberFormat="1" applyFont="1" applyBorder="1" applyAlignment="1">
      <alignment horizontal="center"/>
    </xf>
    <xf numFmtId="0" fontId="17" fillId="0" borderId="0" xfId="28"/>
    <xf numFmtId="0" fontId="17" fillId="0" borderId="0" xfId="28" applyBorder="1"/>
    <xf numFmtId="0" fontId="5" fillId="0" borderId="0" xfId="28" applyFont="1" applyBorder="1" applyAlignment="1">
      <alignment horizontal="center" wrapText="1"/>
    </xf>
    <xf numFmtId="0" fontId="5" fillId="0" borderId="0" xfId="28" applyFont="1" applyBorder="1" applyAlignment="1"/>
    <xf numFmtId="0" fontId="5" fillId="0" borderId="0" xfId="28" applyFont="1" applyBorder="1" applyAlignment="1">
      <alignment wrapText="1"/>
    </xf>
    <xf numFmtId="165" fontId="20" fillId="0" borderId="1" xfId="28" applyNumberFormat="1" applyFont="1" applyBorder="1" applyAlignment="1">
      <alignment horizontal="center"/>
    </xf>
    <xf numFmtId="165" fontId="20" fillId="0" borderId="2" xfId="28" applyNumberFormat="1" applyFont="1" applyBorder="1" applyAlignment="1">
      <alignment horizontal="center"/>
    </xf>
    <xf numFmtId="3" fontId="6" fillId="2" borderId="1" xfId="28" applyNumberFormat="1" applyFont="1" applyFill="1" applyBorder="1" applyAlignment="1">
      <alignment horizontal="right"/>
    </xf>
    <xf numFmtId="0" fontId="9" fillId="2" borderId="1" xfId="28" applyFont="1" applyFill="1" applyBorder="1"/>
    <xf numFmtId="0" fontId="7" fillId="2" borderId="1" xfId="28" applyFont="1" applyFill="1" applyBorder="1" applyAlignment="1">
      <alignment wrapText="1"/>
    </xf>
    <xf numFmtId="0" fontId="8" fillId="0" borderId="1" xfId="28" applyFont="1" applyBorder="1" applyAlignment="1">
      <alignment horizontal="center" vertical="center"/>
    </xf>
    <xf numFmtId="3" fontId="17" fillId="0" borderId="1" xfId="28" applyNumberFormat="1" applyBorder="1" applyAlignment="1">
      <alignment horizontal="right"/>
    </xf>
    <xf numFmtId="3" fontId="6" fillId="0" borderId="1" xfId="28" applyNumberFormat="1" applyFont="1" applyBorder="1" applyAlignment="1">
      <alignment horizontal="right"/>
    </xf>
    <xf numFmtId="0" fontId="6" fillId="0" borderId="1" xfId="28" applyFont="1" applyBorder="1" applyAlignment="1">
      <alignment horizontal="center" vertical="center" wrapText="1"/>
    </xf>
    <xf numFmtId="0" fontId="8" fillId="0" borderId="1" xfId="28" applyFont="1" applyBorder="1" applyAlignment="1">
      <alignment horizontal="center" vertical="center" wrapText="1"/>
    </xf>
    <xf numFmtId="0" fontId="6" fillId="0" borderId="1" xfId="28" applyFont="1" applyBorder="1" applyAlignment="1">
      <alignment vertical="center" wrapText="1"/>
    </xf>
    <xf numFmtId="165" fontId="20" fillId="2" borderId="1" xfId="28" applyNumberFormat="1" applyFont="1" applyFill="1" applyBorder="1" applyAlignment="1">
      <alignment horizontal="center"/>
    </xf>
    <xf numFmtId="165" fontId="20" fillId="2" borderId="2" xfId="28" applyNumberFormat="1" applyFont="1" applyFill="1" applyBorder="1" applyAlignment="1">
      <alignment horizontal="center"/>
    </xf>
    <xf numFmtId="3" fontId="9" fillId="2" borderId="1" xfId="28" applyNumberFormat="1" applyFont="1" applyFill="1" applyBorder="1" applyAlignment="1">
      <alignment horizontal="right"/>
    </xf>
    <xf numFmtId="0" fontId="7" fillId="2" borderId="1" xfId="28" applyFont="1" applyFill="1" applyBorder="1" applyAlignment="1">
      <alignment horizontal="center" vertical="center"/>
    </xf>
    <xf numFmtId="0" fontId="12" fillId="0" borderId="1" xfId="28" applyFont="1" applyBorder="1" applyAlignment="1">
      <alignment horizontal="justify" wrapText="1"/>
    </xf>
    <xf numFmtId="0" fontId="11" fillId="2" borderId="1" xfId="28" applyFont="1" applyFill="1" applyBorder="1" applyAlignment="1">
      <alignment horizontal="justify" wrapText="1"/>
    </xf>
    <xf numFmtId="0" fontId="10" fillId="0" borderId="1" xfId="28" applyFont="1" applyBorder="1" applyAlignment="1">
      <alignment horizontal="justify" wrapText="1"/>
    </xf>
    <xf numFmtId="3" fontId="17" fillId="0" borderId="2" xfId="28" applyNumberFormat="1" applyBorder="1" applyAlignment="1">
      <alignment horizontal="right"/>
    </xf>
    <xf numFmtId="3" fontId="7" fillId="0" borderId="3" xfId="28" applyNumberFormat="1" applyFont="1" applyBorder="1" applyAlignment="1">
      <alignment horizontal="right"/>
    </xf>
    <xf numFmtId="0" fontId="6" fillId="0" borderId="1" xfId="28" applyFont="1" applyBorder="1" applyAlignment="1">
      <alignment horizontal="center" vertical="center"/>
    </xf>
    <xf numFmtId="3" fontId="7" fillId="0" borderId="1" xfId="28" applyNumberFormat="1" applyFont="1" applyBorder="1" applyAlignment="1">
      <alignment horizontal="right"/>
    </xf>
    <xf numFmtId="0" fontId="7" fillId="0" borderId="1" xfId="28" applyFont="1" applyBorder="1" applyAlignment="1">
      <alignment horizontal="center" vertical="center"/>
    </xf>
    <xf numFmtId="0" fontId="7" fillId="0" borderId="1" xfId="28" applyFont="1" applyBorder="1" applyAlignment="1">
      <alignment wrapText="1"/>
    </xf>
    <xf numFmtId="0" fontId="6" fillId="0" borderId="1" xfId="28" applyFont="1" applyBorder="1" applyAlignment="1">
      <alignment wrapText="1"/>
    </xf>
    <xf numFmtId="3" fontId="9" fillId="0" borderId="1" xfId="28" applyNumberFormat="1" applyFont="1" applyBorder="1" applyAlignment="1">
      <alignment horizontal="right" vertical="justify"/>
    </xf>
    <xf numFmtId="0" fontId="6" fillId="0" borderId="1" xfId="28" applyFont="1" applyBorder="1" applyAlignment="1">
      <alignment horizontal="left" wrapText="1"/>
    </xf>
    <xf numFmtId="3" fontId="7" fillId="2" borderId="3" xfId="28" applyNumberFormat="1" applyFont="1" applyFill="1" applyBorder="1" applyAlignment="1">
      <alignment horizontal="right"/>
    </xf>
    <xf numFmtId="3" fontId="7" fillId="2" borderId="1" xfId="28" applyNumberFormat="1" applyFont="1" applyFill="1" applyBorder="1" applyAlignment="1">
      <alignment horizontal="right"/>
    </xf>
    <xf numFmtId="3" fontId="9" fillId="0" borderId="3" xfId="28" applyNumberFormat="1" applyFont="1" applyBorder="1" applyAlignment="1">
      <alignment horizontal="right" vertical="justify"/>
    </xf>
    <xf numFmtId="3" fontId="20" fillId="0" borderId="2" xfId="28" applyNumberFormat="1" applyFont="1" applyBorder="1" applyAlignment="1">
      <alignment horizontal="right"/>
    </xf>
    <xf numFmtId="3" fontId="20" fillId="2" borderId="1" xfId="28" applyNumberFormat="1" applyFont="1" applyFill="1" applyBorder="1" applyAlignment="1">
      <alignment horizontal="right"/>
    </xf>
    <xf numFmtId="0" fontId="7" fillId="2" borderId="1" xfId="28" applyFont="1" applyFill="1" applyBorder="1" applyAlignment="1">
      <alignment horizontal="center" vertical="center" wrapText="1"/>
    </xf>
    <xf numFmtId="0" fontId="7" fillId="2" borderId="1" xfId="28" applyFont="1" applyFill="1" applyBorder="1" applyAlignment="1">
      <alignment horizontal="left" vertical="center" wrapText="1"/>
    </xf>
    <xf numFmtId="0" fontId="16" fillId="0" borderId="1" xfId="28" applyFont="1" applyBorder="1" applyAlignment="1">
      <alignment horizontal="center"/>
    </xf>
    <xf numFmtId="0" fontId="7" fillId="0" borderId="1" xfId="28" applyFont="1" applyBorder="1" applyAlignment="1">
      <alignment horizontal="center"/>
    </xf>
    <xf numFmtId="0" fontId="7" fillId="0" borderId="1" xfId="28" applyFont="1" applyBorder="1" applyAlignment="1">
      <alignment horizontal="centerContinuous" vertical="center" wrapText="1"/>
    </xf>
    <xf numFmtId="0" fontId="14" fillId="0" borderId="1" xfId="28" applyFont="1" applyBorder="1" applyAlignment="1">
      <alignment horizontal="center" vertical="center" wrapText="1"/>
    </xf>
    <xf numFmtId="0" fontId="14" fillId="0" borderId="1" xfId="28" applyFont="1" applyBorder="1" applyAlignment="1">
      <alignment horizontal="centerContinuous" vertical="center" wrapText="1"/>
    </xf>
    <xf numFmtId="0" fontId="15" fillId="0" borderId="0" xfId="28" applyFont="1"/>
    <xf numFmtId="0" fontId="15" fillId="0" borderId="0" xfId="28" applyFont="1" applyAlignment="1">
      <alignment horizontal="right" wrapText="1"/>
    </xf>
    <xf numFmtId="0" fontId="15" fillId="0" borderId="0" xfId="28" applyFont="1" applyAlignment="1">
      <alignment wrapText="1"/>
    </xf>
    <xf numFmtId="0" fontId="15" fillId="0" borderId="0" xfId="28" applyFont="1" applyAlignment="1">
      <alignment horizontal="center"/>
    </xf>
    <xf numFmtId="0" fontId="15" fillId="0" borderId="0" xfId="28" applyFont="1" applyBorder="1"/>
    <xf numFmtId="0" fontId="17" fillId="0" borderId="0" xfId="28" applyFont="1"/>
    <xf numFmtId="0" fontId="20" fillId="0" borderId="0" xfId="28" applyFont="1" applyAlignment="1">
      <alignment horizontal="center"/>
    </xf>
    <xf numFmtId="0" fontId="21" fillId="0" borderId="0" xfId="28" applyFont="1"/>
    <xf numFmtId="0" fontId="14" fillId="0" borderId="4" xfId="28" applyFont="1" applyBorder="1" applyAlignment="1">
      <alignment horizontal="center" vertical="center" wrapText="1"/>
    </xf>
    <xf numFmtId="0" fontId="9" fillId="0" borderId="4" xfId="28" applyFont="1" applyBorder="1" applyAlignment="1">
      <alignment horizontal="center" vertical="justify"/>
    </xf>
    <xf numFmtId="3" fontId="7" fillId="2" borderId="4" xfId="28" applyNumberFormat="1" applyFont="1" applyFill="1" applyBorder="1" applyAlignment="1">
      <alignment horizontal="right"/>
    </xf>
    <xf numFmtId="3" fontId="9" fillId="0" borderId="3" xfId="28" applyNumberFormat="1" applyFont="1" applyBorder="1" applyAlignment="1">
      <alignment horizontal="right"/>
    </xf>
    <xf numFmtId="3" fontId="6" fillId="0" borderId="3" xfId="28" applyNumberFormat="1" applyFont="1" applyBorder="1" applyAlignment="1">
      <alignment horizontal="right"/>
    </xf>
    <xf numFmtId="3" fontId="20" fillId="0" borderId="3" xfId="28" applyNumberFormat="1" applyFont="1" applyBorder="1" applyAlignment="1">
      <alignment horizontal="right"/>
    </xf>
    <xf numFmtId="3" fontId="7" fillId="0" borderId="4" xfId="28" applyNumberFormat="1" applyFont="1" applyBorder="1" applyAlignment="1">
      <alignment horizontal="right"/>
    </xf>
    <xf numFmtId="3" fontId="9" fillId="0" borderId="4" xfId="28" applyNumberFormat="1" applyFont="1" applyBorder="1" applyAlignment="1">
      <alignment horizontal="right" vertical="justify"/>
    </xf>
    <xf numFmtId="3" fontId="6" fillId="0" borderId="4" xfId="28" applyNumberFormat="1" applyFont="1" applyBorder="1" applyAlignment="1">
      <alignment horizontal="right"/>
    </xf>
    <xf numFmtId="3" fontId="9" fillId="2" borderId="4" xfId="28" applyNumberFormat="1" applyFont="1" applyFill="1" applyBorder="1" applyAlignment="1">
      <alignment horizontal="right"/>
    </xf>
    <xf numFmtId="3" fontId="9" fillId="0" borderId="1" xfId="28" applyNumberFormat="1" applyFont="1" applyBorder="1" applyAlignment="1">
      <alignment horizontal="right"/>
    </xf>
    <xf numFmtId="3" fontId="20" fillId="0" borderId="1" xfId="28" applyNumberFormat="1" applyFont="1" applyBorder="1" applyAlignment="1">
      <alignment horizontal="right"/>
    </xf>
    <xf numFmtId="0" fontId="7" fillId="0" borderId="1" xfId="28" applyFont="1" applyBorder="1" applyAlignment="1">
      <alignment horizontal="center" vertical="center" wrapText="1"/>
    </xf>
    <xf numFmtId="0" fontId="17" fillId="0" borderId="0" xfId="28" applyFont="1" applyAlignment="1">
      <alignment horizontal="centerContinuous"/>
    </xf>
    <xf numFmtId="0" fontId="17" fillId="0" borderId="0" xfId="28" applyFont="1" applyAlignment="1"/>
    <xf numFmtId="0" fontId="17" fillId="0" borderId="0" xfId="28" applyFont="1" applyBorder="1" applyAlignment="1"/>
    <xf numFmtId="0" fontId="20" fillId="0" borderId="0" xfId="28" applyFont="1" applyBorder="1" applyAlignment="1">
      <alignment horizontal="center" vertical="top"/>
    </xf>
    <xf numFmtId="0" fontId="20" fillId="0" borderId="0" xfId="28" applyFont="1" applyAlignment="1">
      <alignment horizontal="center" vertical="top"/>
    </xf>
    <xf numFmtId="0" fontId="20" fillId="0" borderId="0" xfId="28" applyFont="1" applyBorder="1" applyAlignment="1">
      <alignment horizontal="left"/>
    </xf>
    <xf numFmtId="0" fontId="17" fillId="0" borderId="0" xfId="28" applyFont="1" applyAlignment="1">
      <alignment horizontal="center"/>
    </xf>
    <xf numFmtId="0" fontId="19" fillId="0" borderId="0" xfId="28" applyFont="1" applyBorder="1" applyAlignment="1">
      <alignment horizontal="centerContinuous"/>
    </xf>
    <xf numFmtId="0" fontId="20" fillId="0" borderId="0" xfId="28" applyFont="1" applyBorder="1" applyAlignment="1">
      <alignment horizontal="center"/>
    </xf>
    <xf numFmtId="0" fontId="17" fillId="0" borderId="0" xfId="28" applyFont="1" applyBorder="1" applyAlignment="1">
      <alignment vertical="top"/>
    </xf>
    <xf numFmtId="0" fontId="20" fillId="0" borderId="0" xfId="28" applyFont="1" applyBorder="1" applyAlignment="1">
      <alignment horizontal="left" wrapText="1"/>
    </xf>
    <xf numFmtId="0" fontId="23" fillId="0" borderId="0" xfId="28" applyFont="1" applyBorder="1" applyAlignment="1">
      <alignment horizontal="left"/>
    </xf>
    <xf numFmtId="0" fontId="20" fillId="0" borderId="0" xfId="28" applyFont="1" applyBorder="1" applyAlignment="1">
      <alignment horizontal="left" vertical="top"/>
    </xf>
    <xf numFmtId="0" fontId="18" fillId="0" borderId="0" xfId="28" applyFont="1"/>
    <xf numFmtId="0" fontId="18" fillId="0" borderId="0" xfId="28" applyFont="1" applyBorder="1"/>
    <xf numFmtId="0" fontId="26" fillId="0" borderId="0" xfId="28" applyFont="1"/>
    <xf numFmtId="0" fontId="18" fillId="0" borderId="0" xfId="28" applyFont="1" applyBorder="1" applyAlignment="1">
      <alignment horizontal="left"/>
    </xf>
    <xf numFmtId="0" fontId="25" fillId="0" borderId="1" xfId="24" applyFont="1" applyBorder="1" applyAlignment="1"/>
    <xf numFmtId="0" fontId="18" fillId="0" borderId="0" xfId="28" applyFont="1" applyAlignment="1">
      <alignment horizontal="center" wrapText="1"/>
    </xf>
    <xf numFmtId="0" fontId="25" fillId="0" borderId="0" xfId="28" applyFont="1" applyAlignment="1">
      <alignment wrapText="1"/>
    </xf>
    <xf numFmtId="0" fontId="25" fillId="0" borderId="0" xfId="28" applyFont="1" applyAlignment="1">
      <alignment horizontal="left"/>
    </xf>
    <xf numFmtId="0" fontId="25" fillId="0" borderId="0" xfId="28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17" fillId="0" borderId="3" xfId="28" applyNumberFormat="1" applyBorder="1" applyAlignment="1">
      <alignment horizontal="right"/>
    </xf>
    <xf numFmtId="0" fontId="6" fillId="0" borderId="1" xfId="28" applyFont="1" applyFill="1" applyBorder="1" applyAlignment="1">
      <alignment wrapText="1"/>
    </xf>
    <xf numFmtId="0" fontId="10" fillId="0" borderId="1" xfId="28" applyFont="1" applyFill="1" applyBorder="1" applyAlignment="1">
      <alignment horizontal="justify" wrapText="1"/>
    </xf>
    <xf numFmtId="0" fontId="6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wrapText="1"/>
    </xf>
    <xf numFmtId="0" fontId="7" fillId="0" borderId="1" xfId="28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vertical="center" wrapText="1"/>
    </xf>
    <xf numFmtId="0" fontId="12" fillId="0" borderId="1" xfId="28" applyFont="1" applyFill="1" applyBorder="1" applyAlignment="1">
      <alignment horizontal="justify" wrapText="1"/>
    </xf>
    <xf numFmtId="0" fontId="24" fillId="0" borderId="0" xfId="22" applyFont="1" applyBorder="1" applyAlignment="1">
      <alignment horizontal="right"/>
    </xf>
    <xf numFmtId="0" fontId="29" fillId="0" borderId="0" xfId="28" applyFont="1"/>
    <xf numFmtId="0" fontId="10" fillId="0" borderId="1" xfId="28" applyFont="1" applyBorder="1" applyAlignment="1">
      <alignment horizontal="left" wrapText="1"/>
    </xf>
    <xf numFmtId="0" fontId="25" fillId="0" borderId="0" xfId="28" applyFont="1" applyBorder="1"/>
    <xf numFmtId="0" fontId="25" fillId="0" borderId="0" xfId="28" applyFont="1" applyAlignment="1">
      <alignment horizontal="left" wrapText="1"/>
    </xf>
    <xf numFmtId="0" fontId="20" fillId="0" borderId="0" xfId="28" applyFont="1" applyAlignment="1">
      <alignment horizontal="left" wrapText="1"/>
    </xf>
    <xf numFmtId="49" fontId="18" fillId="0" borderId="0" xfId="28" applyNumberFormat="1" applyFont="1" applyBorder="1"/>
    <xf numFmtId="3" fontId="18" fillId="0" borderId="0" xfId="28" applyNumberFormat="1" applyFont="1" applyBorder="1" applyAlignment="1">
      <alignment horizontal="left"/>
    </xf>
    <xf numFmtId="0" fontId="30" fillId="0" borderId="0" xfId="28" applyFont="1" applyAlignment="1">
      <alignment horizontal="left"/>
    </xf>
    <xf numFmtId="0" fontId="18" fillId="0" borderId="0" xfId="28" applyFont="1" applyAlignment="1">
      <alignment horizontal="left"/>
    </xf>
    <xf numFmtId="49" fontId="18" fillId="0" borderId="0" xfId="28" applyNumberFormat="1" applyFont="1" applyBorder="1" applyAlignment="1">
      <alignment horizontal="left"/>
    </xf>
    <xf numFmtId="49" fontId="30" fillId="0" borderId="0" xfId="28" applyNumberFormat="1" applyFont="1" applyAlignment="1">
      <alignment horizontal="left"/>
    </xf>
    <xf numFmtId="49" fontId="18" fillId="0" borderId="0" xfId="28" applyNumberFormat="1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25" fillId="0" borderId="0" xfId="28" applyFont="1" applyAlignment="1" applyProtection="1">
      <alignment wrapText="1"/>
      <protection locked="0"/>
    </xf>
    <xf numFmtId="0" fontId="4" fillId="0" borderId="0" xfId="28" applyFont="1" applyAlignment="1" applyProtection="1">
      <alignment horizontal="centerContinuous"/>
      <protection locked="0"/>
    </xf>
    <xf numFmtId="0" fontId="4" fillId="0" borderId="0" xfId="28" applyFont="1" applyAlignment="1" applyProtection="1">
      <protection locked="0"/>
    </xf>
    <xf numFmtId="0" fontId="4" fillId="0" borderId="0" xfId="28" applyFont="1" applyBorder="1" applyAlignment="1" applyProtection="1">
      <protection locked="0"/>
    </xf>
    <xf numFmtId="0" fontId="25" fillId="0" borderId="1" xfId="24" applyFont="1" applyBorder="1" applyAlignment="1" applyProtection="1">
      <protection locked="0"/>
    </xf>
    <xf numFmtId="0" fontId="25" fillId="0" borderId="0" xfId="28" applyFont="1" applyAlignment="1" applyProtection="1">
      <alignment horizontal="left"/>
      <protection locked="0"/>
    </xf>
    <xf numFmtId="0" fontId="18" fillId="0" borderId="0" xfId="28" applyFont="1" applyProtection="1">
      <protection locked="0"/>
    </xf>
    <xf numFmtId="0" fontId="31" fillId="0" borderId="0" xfId="0" applyNumberFormat="1" applyFont="1" applyBorder="1" applyAlignment="1" applyProtection="1">
      <protection locked="0"/>
    </xf>
    <xf numFmtId="49" fontId="31" fillId="0" borderId="0" xfId="0" applyNumberFormat="1" applyFont="1" applyBorder="1" applyAlignment="1" applyProtection="1">
      <protection locked="0"/>
    </xf>
    <xf numFmtId="0" fontId="18" fillId="0" borderId="0" xfId="28" applyFont="1" applyBorder="1" applyProtection="1">
      <protection locked="0"/>
    </xf>
    <xf numFmtId="1" fontId="31" fillId="0" borderId="0" xfId="0" applyNumberFormat="1" applyFont="1" applyBorder="1" applyAlignment="1" applyProtection="1">
      <protection locked="0"/>
    </xf>
    <xf numFmtId="1" fontId="32" fillId="0" borderId="0" xfId="0" applyNumberFormat="1" applyFont="1" applyBorder="1" applyAlignment="1" applyProtection="1">
      <protection locked="0"/>
    </xf>
    <xf numFmtId="0" fontId="25" fillId="0" borderId="0" xfId="28" applyFont="1" applyBorder="1" applyAlignment="1" applyProtection="1">
      <alignment horizontal="left"/>
      <protection locked="0"/>
    </xf>
    <xf numFmtId="1" fontId="31" fillId="0" borderId="0" xfId="0" applyNumberFormat="1" applyFont="1" applyBorder="1" applyAlignment="1" applyProtection="1">
      <alignment horizontal="left"/>
      <protection locked="0"/>
    </xf>
    <xf numFmtId="0" fontId="4" fillId="0" borderId="0" xfId="28" applyFont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protection locked="0"/>
    </xf>
    <xf numFmtId="0" fontId="20" fillId="0" borderId="0" xfId="28" applyFont="1" applyAlignment="1" applyProtection="1">
      <alignment horizontal="center"/>
      <protection locked="0"/>
    </xf>
    <xf numFmtId="0" fontId="19" fillId="0" borderId="0" xfId="28" applyFont="1" applyBorder="1" applyAlignment="1" applyProtection="1">
      <alignment horizontal="centerContinuous"/>
      <protection locked="0"/>
    </xf>
    <xf numFmtId="0" fontId="18" fillId="0" borderId="0" xfId="28" applyFont="1" applyBorder="1" applyAlignment="1" applyProtection="1">
      <alignment horizontal="left"/>
      <protection locked="0"/>
    </xf>
    <xf numFmtId="0" fontId="20" fillId="0" borderId="0" xfId="28" applyFont="1" applyBorder="1" applyAlignment="1" applyProtection="1">
      <alignment horizontal="center"/>
      <protection locked="0"/>
    </xf>
    <xf numFmtId="49" fontId="31" fillId="0" borderId="0" xfId="0" applyNumberFormat="1" applyFont="1" applyBorder="1" applyAlignment="1" applyProtection="1">
      <alignment horizontal="left"/>
      <protection locked="0"/>
    </xf>
    <xf numFmtId="0" fontId="26" fillId="0" borderId="0" xfId="28" applyFont="1" applyProtection="1">
      <protection locked="0"/>
    </xf>
    <xf numFmtId="0" fontId="33" fillId="0" borderId="0" xfId="0" applyNumberFormat="1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8" fillId="0" borderId="0" xfId="28" applyFont="1" applyAlignment="1" applyProtection="1">
      <alignment horizontal="center" wrapText="1"/>
      <protection locked="0"/>
    </xf>
    <xf numFmtId="0" fontId="15" fillId="0" borderId="0" xfId="28" applyFont="1" applyBorder="1" applyProtection="1">
      <protection locked="0"/>
    </xf>
    <xf numFmtId="0" fontId="20" fillId="0" borderId="0" xfId="28" applyFont="1" applyBorder="1" applyAlignment="1" applyProtection="1">
      <alignment horizontal="left"/>
      <protection locked="0"/>
    </xf>
    <xf numFmtId="0" fontId="23" fillId="0" borderId="0" xfId="28" applyFont="1" applyBorder="1" applyAlignment="1" applyProtection="1">
      <alignment horizontal="left"/>
      <protection locked="0"/>
    </xf>
    <xf numFmtId="1" fontId="12" fillId="0" borderId="0" xfId="0" applyNumberFormat="1" applyFont="1" applyBorder="1" applyAlignment="1" applyProtection="1">
      <protection locked="0"/>
    </xf>
    <xf numFmtId="0" fontId="20" fillId="0" borderId="0" xfId="28" applyFont="1" applyBorder="1" applyAlignment="1" applyProtection="1">
      <alignment horizontal="left" wrapText="1"/>
      <protection locked="0"/>
    </xf>
    <xf numFmtId="0" fontId="15" fillId="0" borderId="0" xfId="28" applyFont="1" applyProtection="1">
      <protection locked="0"/>
    </xf>
    <xf numFmtId="0" fontId="20" fillId="0" borderId="0" xfId="28" applyFont="1" applyBorder="1" applyAlignment="1" applyProtection="1">
      <alignment horizontal="center" vertical="top"/>
      <protection locked="0"/>
    </xf>
    <xf numFmtId="0" fontId="4" fillId="0" borderId="0" xfId="28" applyFont="1" applyBorder="1" applyAlignment="1" applyProtection="1">
      <alignment vertical="top"/>
      <protection locked="0"/>
    </xf>
    <xf numFmtId="0" fontId="20" fillId="0" borderId="0" xfId="28" applyFont="1" applyBorder="1" applyAlignment="1" applyProtection="1">
      <alignment horizontal="left" vertical="top"/>
      <protection locked="0"/>
    </xf>
    <xf numFmtId="0" fontId="9" fillId="0" borderId="1" xfId="28" applyFont="1" applyBorder="1" applyAlignment="1">
      <alignment wrapText="1"/>
    </xf>
    <xf numFmtId="0" fontId="9" fillId="0" borderId="1" xfId="28" applyFont="1" applyBorder="1" applyAlignment="1">
      <alignment horizontal="center" vertical="center" wrapText="1"/>
    </xf>
    <xf numFmtId="0" fontId="9" fillId="0" borderId="1" xfId="28" applyFont="1" applyFill="1" applyBorder="1" applyAlignment="1">
      <alignment wrapText="1"/>
    </xf>
    <xf numFmtId="0" fontId="9" fillId="0" borderId="1" xfId="28" applyFont="1" applyBorder="1" applyAlignment="1">
      <alignment horizontal="center" vertical="center"/>
    </xf>
    <xf numFmtId="0" fontId="8" fillId="0" borderId="1" xfId="28" applyFont="1" applyFill="1" applyBorder="1" applyAlignment="1">
      <alignment wrapText="1"/>
    </xf>
    <xf numFmtId="3" fontId="8" fillId="0" borderId="1" xfId="28" applyNumberFormat="1" applyFont="1" applyBorder="1" applyAlignment="1">
      <alignment horizontal="right" vertical="justify"/>
    </xf>
    <xf numFmtId="3" fontId="4" fillId="0" borderId="2" xfId="28" applyNumberFormat="1" applyFont="1" applyBorder="1" applyAlignment="1">
      <alignment horizontal="right"/>
    </xf>
    <xf numFmtId="0" fontId="34" fillId="0" borderId="1" xfId="28" applyFont="1" applyBorder="1" applyAlignment="1">
      <alignment horizontal="justify" wrapText="1"/>
    </xf>
    <xf numFmtId="3" fontId="8" fillId="0" borderId="1" xfId="28" applyNumberFormat="1" applyFont="1" applyBorder="1" applyAlignment="1">
      <alignment horizontal="right"/>
    </xf>
    <xf numFmtId="3" fontId="8" fillId="0" borderId="3" xfId="28" applyNumberFormat="1" applyFont="1" applyBorder="1" applyAlignment="1">
      <alignment horizontal="right"/>
    </xf>
    <xf numFmtId="3" fontId="8" fillId="0" borderId="2" xfId="28" applyNumberFormat="1" applyFont="1" applyBorder="1" applyAlignment="1">
      <alignment horizontal="right"/>
    </xf>
    <xf numFmtId="3" fontId="8" fillId="0" borderId="3" xfId="28" applyNumberFormat="1" applyFont="1" applyBorder="1" applyAlignment="1">
      <alignment horizontal="right" vertical="justify"/>
    </xf>
    <xf numFmtId="16" fontId="8" fillId="0" borderId="1" xfId="28" applyNumberFormat="1" applyFont="1" applyBorder="1" applyAlignment="1">
      <alignment horizontal="center" vertical="center" wrapText="1"/>
    </xf>
    <xf numFmtId="3" fontId="8" fillId="0" borderId="1" xfId="28" applyNumberFormat="1" applyFont="1" applyBorder="1" applyAlignment="1">
      <alignment vertical="center"/>
    </xf>
    <xf numFmtId="0" fontId="15" fillId="0" borderId="1" xfId="28" applyFont="1" applyBorder="1" applyAlignment="1">
      <alignment horizontal="justify" wrapText="1"/>
    </xf>
    <xf numFmtId="0" fontId="25" fillId="0" borderId="0" xfId="28" applyFont="1" applyAlignment="1" applyProtection="1">
      <alignment horizontal="left" vertical="center"/>
      <protection locked="0"/>
    </xf>
    <xf numFmtId="1" fontId="24" fillId="0" borderId="0" xfId="0" applyNumberFormat="1" applyFont="1" applyBorder="1" applyAlignment="1" applyProtection="1">
      <alignment wrapText="1"/>
      <protection locked="0"/>
    </xf>
    <xf numFmtId="1" fontId="31" fillId="0" borderId="0" xfId="0" applyNumberFormat="1" applyFont="1" applyBorder="1" applyAlignment="1" applyProtection="1">
      <alignment vertical="center" wrapText="1"/>
      <protection locked="0"/>
    </xf>
    <xf numFmtId="3" fontId="8" fillId="0" borderId="3" xfId="28" applyNumberFormat="1" applyFont="1" applyBorder="1" applyAlignment="1">
      <alignment horizontal="right" vertical="center"/>
    </xf>
    <xf numFmtId="16" fontId="8" fillId="0" borderId="1" xfId="28" applyNumberFormat="1" applyFont="1" applyBorder="1" applyAlignment="1">
      <alignment horizontal="center" vertical="center"/>
    </xf>
    <xf numFmtId="0" fontId="8" fillId="0" borderId="1" xfId="28" applyFont="1" applyBorder="1" applyAlignment="1">
      <alignment wrapText="1"/>
    </xf>
    <xf numFmtId="3" fontId="38" fillId="0" borderId="1" xfId="28" applyNumberFormat="1" applyFont="1" applyBorder="1" applyAlignment="1">
      <alignment horizontal="right"/>
    </xf>
    <xf numFmtId="3" fontId="39" fillId="3" borderId="1" xfId="28" applyNumberFormat="1" applyFont="1" applyFill="1" applyBorder="1" applyAlignment="1">
      <alignment horizontal="right"/>
    </xf>
    <xf numFmtId="3" fontId="7" fillId="3" borderId="1" xfId="28" applyNumberFormat="1" applyFont="1" applyFill="1" applyBorder="1" applyAlignment="1">
      <alignment horizontal="right"/>
    </xf>
    <xf numFmtId="3" fontId="9" fillId="3" borderId="1" xfId="28" applyNumberFormat="1" applyFont="1" applyFill="1" applyBorder="1" applyAlignment="1">
      <alignment horizontal="right" vertical="justify"/>
    </xf>
    <xf numFmtId="0" fontId="7" fillId="3" borderId="1" xfId="28" applyFont="1" applyFill="1" applyBorder="1" applyAlignment="1">
      <alignment wrapText="1"/>
    </xf>
    <xf numFmtId="0" fontId="7" fillId="3" borderId="1" xfId="28" applyFont="1" applyFill="1" applyBorder="1" applyAlignment="1">
      <alignment horizontal="center" vertical="center"/>
    </xf>
    <xf numFmtId="165" fontId="20" fillId="3" borderId="2" xfId="28" applyNumberFormat="1" applyFont="1" applyFill="1" applyBorder="1" applyAlignment="1">
      <alignment horizontal="center"/>
    </xf>
    <xf numFmtId="165" fontId="20" fillId="3" borderId="1" xfId="28" applyNumberFormat="1" applyFont="1" applyFill="1" applyBorder="1" applyAlignment="1">
      <alignment horizontal="center"/>
    </xf>
    <xf numFmtId="3" fontId="8" fillId="0" borderId="1" xfId="28" applyNumberFormat="1" applyFont="1" applyBorder="1" applyAlignment="1"/>
    <xf numFmtId="3" fontId="8" fillId="0" borderId="1" xfId="28" applyNumberFormat="1" applyFont="1" applyBorder="1" applyAlignment="1">
      <alignment horizontal="right" vertical="center"/>
    </xf>
    <xf numFmtId="0" fontId="9" fillId="0" borderId="1" xfId="28" applyFont="1" applyBorder="1" applyAlignment="1">
      <alignment horizontal="center" vertical="justify"/>
    </xf>
    <xf numFmtId="0" fontId="9" fillId="4" borderId="1" xfId="28" applyFont="1" applyFill="1" applyBorder="1" applyAlignment="1">
      <alignment horizontal="center" vertical="center"/>
    </xf>
    <xf numFmtId="0" fontId="9" fillId="4" borderId="1" xfId="28" applyFont="1" applyFill="1" applyBorder="1" applyAlignment="1">
      <alignment horizontal="center" vertical="center" wrapText="1"/>
    </xf>
    <xf numFmtId="0" fontId="7" fillId="4" borderId="1" xfId="28" applyFont="1" applyFill="1" applyBorder="1" applyAlignment="1">
      <alignment wrapText="1"/>
    </xf>
    <xf numFmtId="0" fontId="7" fillId="4" borderId="1" xfId="28" applyFont="1" applyFill="1" applyBorder="1" applyAlignment="1">
      <alignment horizontal="center" vertical="center"/>
    </xf>
    <xf numFmtId="3" fontId="7" fillId="4" borderId="1" xfId="28" applyNumberFormat="1" applyFont="1" applyFill="1" applyBorder="1" applyAlignment="1">
      <alignment horizontal="right"/>
    </xf>
    <xf numFmtId="165" fontId="20" fillId="4" borderId="2" xfId="28" applyNumberFormat="1" applyFont="1" applyFill="1" applyBorder="1" applyAlignment="1">
      <alignment horizontal="center"/>
    </xf>
    <xf numFmtId="165" fontId="20" fillId="4" borderId="1" xfId="28" applyNumberFormat="1" applyFont="1" applyFill="1" applyBorder="1" applyAlignment="1">
      <alignment horizontal="center"/>
    </xf>
    <xf numFmtId="0" fontId="17" fillId="4" borderId="0" xfId="28" applyFill="1"/>
    <xf numFmtId="0" fontId="8" fillId="4" borderId="1" xfId="28" applyFont="1" applyFill="1" applyBorder="1" applyAlignment="1">
      <alignment horizontal="center" vertical="center" wrapText="1"/>
    </xf>
    <xf numFmtId="3" fontId="9" fillId="0" borderId="4" xfId="28" applyNumberFormat="1" applyFont="1" applyBorder="1" applyAlignment="1">
      <alignment horizontal="right"/>
    </xf>
    <xf numFmtId="3" fontId="6" fillId="2" borderId="4" xfId="28" applyNumberFormat="1" applyFont="1" applyFill="1" applyBorder="1" applyAlignment="1">
      <alignment horizontal="right"/>
    </xf>
    <xf numFmtId="3" fontId="8" fillId="0" borderId="4" xfId="28" applyNumberFormat="1" applyFont="1" applyBorder="1" applyAlignment="1">
      <alignment horizontal="right"/>
    </xf>
    <xf numFmtId="3" fontId="20" fillId="0" borderId="4" xfId="28" applyNumberFormat="1" applyFont="1" applyBorder="1" applyAlignment="1">
      <alignment horizontal="right"/>
    </xf>
    <xf numFmtId="3" fontId="8" fillId="0" borderId="4" xfId="28" applyNumberFormat="1" applyFont="1" applyBorder="1" applyAlignment="1">
      <alignment horizontal="right" vertical="justify"/>
    </xf>
    <xf numFmtId="3" fontId="7" fillId="4" borderId="4" xfId="28" applyNumberFormat="1" applyFont="1" applyFill="1" applyBorder="1" applyAlignment="1">
      <alignment horizontal="right"/>
    </xf>
    <xf numFmtId="0" fontId="20" fillId="0" borderId="0" xfId="28" applyFont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25" fillId="0" borderId="0" xfId="28" applyNumberFormat="1" applyFont="1" applyAlignment="1" applyProtection="1">
      <alignment wrapText="1"/>
      <protection locked="0"/>
    </xf>
    <xf numFmtId="49" fontId="4" fillId="0" borderId="0" xfId="28" applyNumberFormat="1" applyFont="1" applyAlignment="1" applyProtection="1">
      <alignment horizontal="centerContinuous"/>
      <protection locked="0"/>
    </xf>
    <xf numFmtId="49" fontId="4" fillId="0" borderId="0" xfId="28" applyNumberFormat="1" applyFont="1" applyAlignment="1" applyProtection="1">
      <protection locked="0"/>
    </xf>
    <xf numFmtId="49" fontId="4" fillId="0" borderId="0" xfId="28" applyNumberFormat="1" applyFont="1" applyBorder="1" applyAlignment="1" applyProtection="1">
      <protection locked="0"/>
    </xf>
    <xf numFmtId="49" fontId="25" fillId="0" borderId="1" xfId="24" applyNumberFormat="1" applyFont="1" applyBorder="1" applyAlignment="1" applyProtection="1">
      <protection locked="0"/>
    </xf>
    <xf numFmtId="0" fontId="9" fillId="0" borderId="1" xfId="28" applyFont="1" applyFill="1" applyBorder="1" applyAlignment="1">
      <alignment horizontal="center" vertical="center"/>
    </xf>
    <xf numFmtId="0" fontId="9" fillId="0" borderId="1" xfId="28" applyFont="1" applyFill="1" applyBorder="1" applyAlignment="1">
      <alignment horizontal="center" vertical="center" wrapText="1"/>
    </xf>
    <xf numFmtId="3" fontId="7" fillId="0" borderId="1" xfId="28" applyNumberFormat="1" applyFont="1" applyFill="1" applyBorder="1" applyAlignment="1">
      <alignment horizontal="right"/>
    </xf>
    <xf numFmtId="3" fontId="7" fillId="0" borderId="4" xfId="28" applyNumberFormat="1" applyFont="1" applyFill="1" applyBorder="1" applyAlignment="1">
      <alignment horizontal="right"/>
    </xf>
    <xf numFmtId="165" fontId="20" fillId="0" borderId="2" xfId="28" applyNumberFormat="1" applyFont="1" applyFill="1" applyBorder="1" applyAlignment="1">
      <alignment horizontal="center"/>
    </xf>
    <xf numFmtId="165" fontId="20" fillId="0" borderId="1" xfId="28" applyNumberFormat="1" applyFont="1" applyFill="1" applyBorder="1" applyAlignment="1">
      <alignment horizontal="center"/>
    </xf>
    <xf numFmtId="0" fontId="8" fillId="0" borderId="1" xfId="28" applyFont="1" applyFill="1" applyBorder="1" applyAlignment="1">
      <alignment horizontal="center" vertical="center" wrapText="1"/>
    </xf>
    <xf numFmtId="3" fontId="37" fillId="0" borderId="1" xfId="28" applyNumberFormat="1" applyFont="1" applyFill="1" applyBorder="1" applyAlignment="1">
      <alignment horizontal="right"/>
    </xf>
    <xf numFmtId="0" fontId="4" fillId="0" borderId="0" xfId="28" applyFont="1"/>
    <xf numFmtId="0" fontId="4" fillId="0" borderId="0" xfId="28" applyFont="1" applyAlignment="1"/>
    <xf numFmtId="0" fontId="4" fillId="0" borderId="0" xfId="28" applyFont="1" applyBorder="1" applyAlignment="1">
      <alignment vertical="top"/>
    </xf>
    <xf numFmtId="0" fontId="17" fillId="0" borderId="0" xfId="28" applyFill="1"/>
    <xf numFmtId="0" fontId="22" fillId="0" borderId="0" xfId="28" applyFont="1" applyBorder="1" applyAlignment="1">
      <alignment horizontal="center" wrapText="1"/>
    </xf>
    <xf numFmtId="0" fontId="22" fillId="0" borderId="0" xfId="28" applyFont="1" applyAlignment="1">
      <alignment horizontal="center" wrapText="1"/>
    </xf>
    <xf numFmtId="0" fontId="5" fillId="0" borderId="0" xfId="28" applyFont="1" applyBorder="1" applyAlignment="1">
      <alignment horizontal="center"/>
    </xf>
    <xf numFmtId="0" fontId="25" fillId="0" borderId="0" xfId="28" applyFont="1" applyAlignment="1">
      <alignment horizontal="left" wrapText="1"/>
    </xf>
    <xf numFmtId="0" fontId="0" fillId="0" borderId="0" xfId="0" applyFont="1" applyAlignment="1">
      <alignment wrapText="1"/>
    </xf>
    <xf numFmtId="0" fontId="22" fillId="0" borderId="0" xfId="28" applyFont="1" applyBorder="1" applyAlignment="1" applyProtection="1">
      <alignment horizontal="center" wrapText="1"/>
      <protection locked="0"/>
    </xf>
    <xf numFmtId="0" fontId="22" fillId="0" borderId="0" xfId="28" applyFont="1" applyAlignment="1" applyProtection="1">
      <alignment horizontal="center" wrapText="1"/>
      <protection locked="0"/>
    </xf>
  </cellXfs>
  <cellStyles count="39">
    <cellStyle name="Comma 2" xfId="1"/>
    <cellStyle name="Comma 2 2" xfId="2"/>
    <cellStyle name="Comma 3" xfId="3"/>
    <cellStyle name="Comma 4" xfId="4"/>
    <cellStyle name="Comma 5" xfId="5"/>
    <cellStyle name="Comma 6" xfId="6"/>
    <cellStyle name="Comma 7" xfId="7"/>
    <cellStyle name="Comma 8" xfId="8"/>
    <cellStyle name="Currency 2" xfId="9"/>
    <cellStyle name="Excel Built-in Comma" xfId="10"/>
    <cellStyle name="Excel Built-in Normal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2" xfId="23"/>
    <cellStyle name="Normal 3" xfId="24"/>
    <cellStyle name="Normal 3 2" xfId="25"/>
    <cellStyle name="Normal 4" xfId="26"/>
    <cellStyle name="Normal 4 2" xfId="27"/>
    <cellStyle name="Normal 5" xfId="28"/>
    <cellStyle name="Normal 5 2" xfId="29"/>
    <cellStyle name="Normal 5 3" xfId="30"/>
    <cellStyle name="Normal 6" xfId="31"/>
    <cellStyle name="Normal 6 2" xfId="32"/>
    <cellStyle name="Normal 7 2" xfId="33"/>
    <cellStyle name="Normal 8" xfId="34"/>
    <cellStyle name="Normal 9" xfId="35"/>
    <cellStyle name="Obično 3" xfId="36"/>
    <cellStyle name="Percent 2" xfId="37"/>
    <cellStyle name="Percent 3" xfId="38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C1822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view="pageBreakPreview" zoomScaleNormal="100" zoomScaleSheetLayoutView="100" workbookViewId="0">
      <selection activeCell="G121" sqref="G121"/>
    </sheetView>
  </sheetViews>
  <sheetFormatPr defaultColWidth="8.69921875" defaultRowHeight="12.75" x14ac:dyDescent="0.2"/>
  <cols>
    <col min="1" max="1" width="9.3984375" style="3" customWidth="1"/>
    <col min="2" max="2" width="27.796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0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0" ht="15" customHeight="1" x14ac:dyDescent="0.25">
      <c r="A3" s="88"/>
      <c r="B3" s="103"/>
      <c r="C3" s="68"/>
      <c r="D3" s="70"/>
      <c r="E3" s="70"/>
      <c r="F3" s="82"/>
      <c r="G3" s="82"/>
      <c r="H3" s="107"/>
      <c r="I3" s="71"/>
      <c r="J3" s="72"/>
    </row>
    <row r="4" spans="1:10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84">
        <v>10</v>
      </c>
      <c r="I4" s="71"/>
      <c r="J4" s="72"/>
    </row>
    <row r="5" spans="1:10" ht="15" customHeight="1" x14ac:dyDescent="0.2">
      <c r="A5" s="74"/>
      <c r="B5" s="104"/>
      <c r="C5" s="53"/>
      <c r="D5" s="75"/>
      <c r="E5" s="75"/>
      <c r="F5" s="81"/>
      <c r="G5" s="81"/>
      <c r="H5" s="108"/>
      <c r="I5" s="71"/>
      <c r="J5" s="72"/>
    </row>
    <row r="6" spans="1:10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84" t="s">
        <v>18</v>
      </c>
      <c r="I6" s="71"/>
      <c r="J6" s="72"/>
    </row>
    <row r="7" spans="1:10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0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0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0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SUM(D18+D158+D176+D184)</f>
        <v>11339000</v>
      </c>
      <c r="E17" s="36">
        <f>SUM(E18+E158+E176+E184)</f>
        <v>0</v>
      </c>
      <c r="F17" s="36">
        <f>SUM(D17:E17)</f>
        <v>11339000</v>
      </c>
      <c r="G17" s="36">
        <f>SUM(G18+G166+G186+G194)</f>
        <v>5222006.5900000008</v>
      </c>
      <c r="H17" s="36">
        <f>SUM(H18+H158)</f>
        <v>11173198.976999998</v>
      </c>
      <c r="I17" s="20">
        <f t="shared" ref="I17:I188" si="0">SUM(G17/F17)</f>
        <v>0.46053501984301976</v>
      </c>
      <c r="J17" s="19">
        <f t="shared" ref="J17:J153" si="1">SUM(G17/H17)</f>
        <v>0.46736897828003315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SUM(D19+D52+D133+D154)</f>
        <v>11319000</v>
      </c>
      <c r="E18" s="36">
        <f>SUM(E19+E52+E133+E154)</f>
        <v>0</v>
      </c>
      <c r="F18" s="36">
        <f>SUM(D18:E18)</f>
        <v>11319000</v>
      </c>
      <c r="G18" s="36">
        <f>SUM(G19+G52+G133+G162)</f>
        <v>5222006.5900000008</v>
      </c>
      <c r="H18" s="36">
        <f>SUM(H19+H52+H133)</f>
        <v>11119345.616999999</v>
      </c>
      <c r="I18" s="20">
        <f>SUM(G18/F18)</f>
        <v>0.46134875784079871</v>
      </c>
      <c r="J18" s="19">
        <f t="shared" si="1"/>
        <v>0.46963254582322256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SUM(D20+D36)</f>
        <v>4590000</v>
      </c>
      <c r="E19" s="65">
        <f>SUM(E20+E36)</f>
        <v>60000</v>
      </c>
      <c r="F19" s="65">
        <f>SUM(D19:E19)</f>
        <v>4650000</v>
      </c>
      <c r="G19" s="65">
        <f>SUM(G20+G36)</f>
        <v>4569451.1000000006</v>
      </c>
      <c r="H19" s="65">
        <f>SUM(H20+H36)</f>
        <v>4580693.807</v>
      </c>
      <c r="I19" s="9">
        <f t="shared" si="0"/>
        <v>0.9826776559139786</v>
      </c>
      <c r="J19" s="8">
        <f>SUM(G19/H19)</f>
        <v>0.99754563228329762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SUM(D21:D35)</f>
        <v>4050000</v>
      </c>
      <c r="E20" s="65">
        <f>SUM(E21:E35)</f>
        <v>10000</v>
      </c>
      <c r="F20" s="65">
        <f>SUM(F21:F35)</f>
        <v>4060000</v>
      </c>
      <c r="G20" s="65">
        <f>SUM(G21:G35)</f>
        <v>3994075.2400000007</v>
      </c>
      <c r="H20" s="65">
        <f>SUM(H21:H35)</f>
        <v>4043549.06</v>
      </c>
      <c r="I20" s="9">
        <f t="shared" si="0"/>
        <v>0.98376237438423664</v>
      </c>
      <c r="J20" s="8">
        <f t="shared" si="1"/>
        <v>0.98776475337237546</v>
      </c>
    </row>
    <row r="21" spans="1:10" ht="15" customHeight="1" x14ac:dyDescent="0.2">
      <c r="A21" s="160" t="s">
        <v>195</v>
      </c>
      <c r="B21" s="32" t="s">
        <v>115</v>
      </c>
      <c r="C21" s="16">
        <v>611111</v>
      </c>
      <c r="D21" s="156">
        <v>1895000</v>
      </c>
      <c r="E21" s="156">
        <v>5000</v>
      </c>
      <c r="F21" s="156">
        <f>SUM(D21:E21)</f>
        <v>1900000</v>
      </c>
      <c r="G21" s="156">
        <v>1880209.37</v>
      </c>
      <c r="H21" s="156">
        <v>1860367.08</v>
      </c>
      <c r="I21" s="9">
        <f t="shared" si="0"/>
        <v>0.98958387894736843</v>
      </c>
      <c r="J21" s="8">
        <f t="shared" si="1"/>
        <v>1.0106657929036242</v>
      </c>
    </row>
    <row r="22" spans="1:10" ht="15" customHeight="1" x14ac:dyDescent="0.2">
      <c r="A22" s="17" t="s">
        <v>196</v>
      </c>
      <c r="B22" s="32" t="s">
        <v>325</v>
      </c>
      <c r="C22" s="16">
        <v>611112</v>
      </c>
      <c r="D22" s="156">
        <v>5000</v>
      </c>
      <c r="E22" s="156"/>
      <c r="F22" s="156">
        <f>SUM(D22:E22)</f>
        <v>5000</v>
      </c>
      <c r="G22" s="156">
        <v>4435.1099999999997</v>
      </c>
      <c r="H22" s="156">
        <v>3030.28</v>
      </c>
      <c r="I22" s="9">
        <f t="shared" si="0"/>
        <v>0.88702199999999998</v>
      </c>
      <c r="J22" s="8">
        <f t="shared" si="1"/>
        <v>1.4635974233404172</v>
      </c>
    </row>
    <row r="23" spans="1:10" ht="15" customHeight="1" x14ac:dyDescent="0.2">
      <c r="A23" s="160" t="s">
        <v>197</v>
      </c>
      <c r="B23" s="32" t="s">
        <v>116</v>
      </c>
      <c r="C23" s="16">
        <v>611113</v>
      </c>
      <c r="D23" s="156">
        <v>20000</v>
      </c>
      <c r="E23" s="65"/>
      <c r="F23" s="156">
        <f t="shared" ref="F23:F35" si="2">SUM(D23:E23)</f>
        <v>20000</v>
      </c>
      <c r="G23" s="156">
        <v>21553.59</v>
      </c>
      <c r="H23" s="156">
        <v>4554.9399999999996</v>
      </c>
      <c r="I23" s="9">
        <f t="shared" si="0"/>
        <v>1.0776794999999999</v>
      </c>
      <c r="J23" s="8">
        <f t="shared" si="1"/>
        <v>4.7319152392786741</v>
      </c>
    </row>
    <row r="24" spans="1:10" ht="15" customHeight="1" x14ac:dyDescent="0.2">
      <c r="A24" s="17" t="s">
        <v>198</v>
      </c>
      <c r="B24" s="32" t="s">
        <v>117</v>
      </c>
      <c r="C24" s="16">
        <v>611114</v>
      </c>
      <c r="D24" s="156">
        <v>140000</v>
      </c>
      <c r="E24" s="65"/>
      <c r="F24" s="156">
        <f t="shared" si="2"/>
        <v>140000</v>
      </c>
      <c r="G24" s="156">
        <v>143633.5</v>
      </c>
      <c r="H24" s="156">
        <v>197315.45</v>
      </c>
      <c r="I24" s="9">
        <f t="shared" si="0"/>
        <v>1.0259535714285715</v>
      </c>
      <c r="J24" s="8">
        <f t="shared" si="1"/>
        <v>0.72793843563694582</v>
      </c>
    </row>
    <row r="25" spans="1:10" ht="15" customHeight="1" x14ac:dyDescent="0.2">
      <c r="A25" s="17" t="s">
        <v>199</v>
      </c>
      <c r="B25" s="32" t="s">
        <v>118</v>
      </c>
      <c r="C25" s="16">
        <v>611115</v>
      </c>
      <c r="D25" s="156">
        <v>235000</v>
      </c>
      <c r="E25" s="156"/>
      <c r="F25" s="156">
        <f t="shared" si="2"/>
        <v>235000</v>
      </c>
      <c r="G25" s="156">
        <v>236841.5</v>
      </c>
      <c r="H25" s="156">
        <v>223042.34</v>
      </c>
      <c r="I25" s="9">
        <f t="shared" si="0"/>
        <v>1.0078361702127661</v>
      </c>
      <c r="J25" s="8">
        <f t="shared" si="1"/>
        <v>1.0618678946786515</v>
      </c>
    </row>
    <row r="26" spans="1:10" ht="15" customHeight="1" x14ac:dyDescent="0.2">
      <c r="A26" s="17" t="s">
        <v>200</v>
      </c>
      <c r="B26" s="32" t="s">
        <v>120</v>
      </c>
      <c r="C26" s="16">
        <v>611116</v>
      </c>
      <c r="D26" s="156">
        <v>3000</v>
      </c>
      <c r="E26" s="65"/>
      <c r="F26" s="156">
        <f t="shared" si="2"/>
        <v>3000</v>
      </c>
      <c r="G26" s="156">
        <v>3357.06</v>
      </c>
      <c r="H26" s="156">
        <v>5342.23</v>
      </c>
      <c r="I26" s="9">
        <f t="shared" si="0"/>
        <v>1.1190199999999999</v>
      </c>
      <c r="J26" s="8">
        <f t="shared" si="1"/>
        <v>0.62840049941691023</v>
      </c>
    </row>
    <row r="27" spans="1:10" ht="15" customHeight="1" x14ac:dyDescent="0.2">
      <c r="A27" s="17" t="s">
        <v>201</v>
      </c>
      <c r="B27" s="32" t="s">
        <v>119</v>
      </c>
      <c r="C27" s="16">
        <v>611117</v>
      </c>
      <c r="D27" s="156">
        <v>70000</v>
      </c>
      <c r="E27" s="65"/>
      <c r="F27" s="156">
        <f t="shared" si="2"/>
        <v>70000</v>
      </c>
      <c r="G27" s="156">
        <v>84374.82</v>
      </c>
      <c r="H27" s="156">
        <v>72266.13</v>
      </c>
      <c r="I27" s="9">
        <f t="shared" si="0"/>
        <v>1.2053545714285716</v>
      </c>
      <c r="J27" s="8">
        <f t="shared" si="1"/>
        <v>1.1675569177427931</v>
      </c>
    </row>
    <row r="28" spans="1:10" ht="15" customHeight="1" x14ac:dyDescent="0.2">
      <c r="A28" s="17" t="s">
        <v>202</v>
      </c>
      <c r="B28" s="32" t="s">
        <v>121</v>
      </c>
      <c r="C28" s="16">
        <v>611122</v>
      </c>
      <c r="D28" s="156">
        <v>211000</v>
      </c>
      <c r="E28" s="156">
        <v>4000</v>
      </c>
      <c r="F28" s="156">
        <f t="shared" si="2"/>
        <v>215000</v>
      </c>
      <c r="G28" s="156">
        <v>177925.04</v>
      </c>
      <c r="H28" s="156">
        <v>192246.23</v>
      </c>
      <c r="I28" s="9">
        <f t="shared" si="0"/>
        <v>0.82755832558139542</v>
      </c>
      <c r="J28" s="8">
        <f t="shared" si="1"/>
        <v>0.92550600342071732</v>
      </c>
    </row>
    <row r="29" spans="1:10" ht="15" customHeight="1" x14ac:dyDescent="0.2">
      <c r="A29" s="17" t="s">
        <v>203</v>
      </c>
      <c r="B29" s="32" t="s">
        <v>122</v>
      </c>
      <c r="C29" s="16">
        <v>611123</v>
      </c>
      <c r="D29" s="156">
        <v>800000</v>
      </c>
      <c r="E29" s="65"/>
      <c r="F29" s="156">
        <f t="shared" si="2"/>
        <v>800000</v>
      </c>
      <c r="G29" s="156">
        <v>797753.24</v>
      </c>
      <c r="H29" s="156">
        <v>804285.4</v>
      </c>
      <c r="I29" s="9">
        <f t="shared" si="0"/>
        <v>0.99719155000000004</v>
      </c>
      <c r="J29" s="8">
        <f t="shared" si="1"/>
        <v>0.99187830588495074</v>
      </c>
    </row>
    <row r="30" spans="1:10" ht="15" customHeight="1" x14ac:dyDescent="0.2">
      <c r="A30" s="17" t="s">
        <v>204</v>
      </c>
      <c r="B30" s="32" t="s">
        <v>123</v>
      </c>
      <c r="C30" s="16">
        <v>611124</v>
      </c>
      <c r="D30" s="156">
        <v>550000</v>
      </c>
      <c r="E30" s="65"/>
      <c r="F30" s="156">
        <f t="shared" si="2"/>
        <v>550000</v>
      </c>
      <c r="G30" s="156">
        <v>553614.42000000004</v>
      </c>
      <c r="H30" s="156">
        <v>557726.41</v>
      </c>
      <c r="I30" s="9">
        <f t="shared" si="0"/>
        <v>1.0065716727272729</v>
      </c>
      <c r="J30" s="8">
        <f t="shared" si="1"/>
        <v>0.99262722738914233</v>
      </c>
    </row>
    <row r="31" spans="1:10" ht="15" customHeight="1" x14ac:dyDescent="0.2">
      <c r="A31" s="17" t="s">
        <v>205</v>
      </c>
      <c r="B31" s="32" t="s">
        <v>124</v>
      </c>
      <c r="C31" s="16">
        <v>611125</v>
      </c>
      <c r="D31" s="156">
        <v>60000</v>
      </c>
      <c r="E31" s="65"/>
      <c r="F31" s="156">
        <f t="shared" si="2"/>
        <v>60000</v>
      </c>
      <c r="G31" s="156">
        <v>57532.99</v>
      </c>
      <c r="H31" s="156">
        <v>57689.85</v>
      </c>
      <c r="I31" s="9">
        <f t="shared" si="0"/>
        <v>0.95888316666666662</v>
      </c>
      <c r="J31" s="8">
        <f t="shared" si="1"/>
        <v>0.99728097750297495</v>
      </c>
    </row>
    <row r="32" spans="1:10" ht="15" customHeight="1" x14ac:dyDescent="0.2">
      <c r="A32" s="17" t="s">
        <v>206</v>
      </c>
      <c r="B32" s="32" t="s">
        <v>125</v>
      </c>
      <c r="C32" s="16">
        <v>611126</v>
      </c>
      <c r="D32" s="156">
        <v>23000</v>
      </c>
      <c r="E32" s="65"/>
      <c r="F32" s="156">
        <f t="shared" si="2"/>
        <v>23000</v>
      </c>
      <c r="G32" s="156">
        <v>24862.29</v>
      </c>
      <c r="H32" s="156">
        <v>25747.13</v>
      </c>
      <c r="I32" s="9">
        <f t="shared" si="0"/>
        <v>1.0809691304347826</v>
      </c>
      <c r="J32" s="8">
        <f t="shared" si="1"/>
        <v>0.96563345118465627</v>
      </c>
    </row>
    <row r="33" spans="1:10" ht="15" customHeight="1" x14ac:dyDescent="0.2">
      <c r="A33" s="17" t="s">
        <v>207</v>
      </c>
      <c r="B33" s="32" t="s">
        <v>126</v>
      </c>
      <c r="C33" s="16">
        <v>611127</v>
      </c>
      <c r="D33" s="156"/>
      <c r="E33" s="65"/>
      <c r="F33" s="156">
        <f t="shared" si="2"/>
        <v>0</v>
      </c>
      <c r="G33" s="156"/>
      <c r="H33" s="156">
        <v>1776.04</v>
      </c>
      <c r="I33" s="9" t="e">
        <f t="shared" si="0"/>
        <v>#DIV/0!</v>
      </c>
      <c r="J33" s="8">
        <f t="shared" si="1"/>
        <v>0</v>
      </c>
    </row>
    <row r="34" spans="1:10" ht="24" customHeight="1" x14ac:dyDescent="0.2">
      <c r="A34" s="17" t="s">
        <v>326</v>
      </c>
      <c r="B34" s="32" t="s">
        <v>127</v>
      </c>
      <c r="C34" s="16">
        <v>611132</v>
      </c>
      <c r="D34" s="156">
        <v>8000</v>
      </c>
      <c r="E34" s="65"/>
      <c r="F34" s="156">
        <f t="shared" si="2"/>
        <v>8000</v>
      </c>
      <c r="G34" s="156">
        <v>7330.49</v>
      </c>
      <c r="H34" s="156">
        <v>7289.66</v>
      </c>
      <c r="I34" s="9">
        <f t="shared" si="0"/>
        <v>0.91631125000000002</v>
      </c>
      <c r="J34" s="8">
        <f t="shared" si="1"/>
        <v>1.0056010842755354</v>
      </c>
    </row>
    <row r="35" spans="1:10" ht="24" customHeight="1" x14ac:dyDescent="0.2">
      <c r="A35" s="17" t="s">
        <v>327</v>
      </c>
      <c r="B35" s="32" t="s">
        <v>328</v>
      </c>
      <c r="C35" s="16">
        <v>611141</v>
      </c>
      <c r="D35" s="156">
        <v>30000</v>
      </c>
      <c r="E35" s="156">
        <v>1000</v>
      </c>
      <c r="F35" s="156">
        <f t="shared" si="2"/>
        <v>31000</v>
      </c>
      <c r="G35" s="156">
        <v>651.82000000000005</v>
      </c>
      <c r="H35" s="156">
        <v>30869.89</v>
      </c>
      <c r="I35" s="9">
        <f t="shared" si="0"/>
        <v>2.1026451612903226E-2</v>
      </c>
      <c r="J35" s="8">
        <f t="shared" si="1"/>
        <v>2.1115073620281772E-2</v>
      </c>
    </row>
    <row r="36" spans="1:10" ht="15" customHeight="1" x14ac:dyDescent="0.2">
      <c r="A36" s="13">
        <v>5</v>
      </c>
      <c r="B36" s="148" t="s">
        <v>76</v>
      </c>
      <c r="C36" s="149">
        <v>611200</v>
      </c>
      <c r="D36" s="65">
        <f>SUM(D37:D51)</f>
        <v>540000</v>
      </c>
      <c r="E36" s="65">
        <f>SUM(E37:E51)</f>
        <v>50000</v>
      </c>
      <c r="F36" s="33">
        <f>SUM(D36:E36)</f>
        <v>590000</v>
      </c>
      <c r="G36" s="33">
        <f>SUM(G37:G51)</f>
        <v>575375.86</v>
      </c>
      <c r="H36" s="33">
        <f>SUM(H37:H51)</f>
        <v>537144.74699999986</v>
      </c>
      <c r="I36" s="9">
        <f t="shared" si="0"/>
        <v>0.97521332203389832</v>
      </c>
      <c r="J36" s="8">
        <f t="shared" si="1"/>
        <v>1.0711746939973334</v>
      </c>
    </row>
    <row r="37" spans="1:10" ht="15" customHeight="1" x14ac:dyDescent="0.2">
      <c r="A37" s="13" t="s">
        <v>208</v>
      </c>
      <c r="B37" s="32" t="s">
        <v>128</v>
      </c>
      <c r="C37" s="16">
        <v>611211</v>
      </c>
      <c r="D37" s="156">
        <v>120000</v>
      </c>
      <c r="E37" s="156"/>
      <c r="F37" s="153">
        <f>SUM(D37:E37)</f>
        <v>120000</v>
      </c>
      <c r="G37" s="15">
        <v>125169.43</v>
      </c>
      <c r="H37" s="15">
        <v>118670.077</v>
      </c>
      <c r="I37" s="9">
        <f t="shared" si="0"/>
        <v>1.0430785833333334</v>
      </c>
      <c r="J37" s="8">
        <f t="shared" si="1"/>
        <v>1.054768254679737</v>
      </c>
    </row>
    <row r="38" spans="1:10" ht="15" customHeight="1" x14ac:dyDescent="0.2">
      <c r="A38" s="13" t="s">
        <v>209</v>
      </c>
      <c r="B38" s="32" t="s">
        <v>129</v>
      </c>
      <c r="C38" s="16">
        <v>611213</v>
      </c>
      <c r="D38" s="156">
        <v>45300</v>
      </c>
      <c r="E38" s="65"/>
      <c r="F38" s="153">
        <f t="shared" ref="F38:F51" si="3">SUM(D38:E38)</f>
        <v>45300</v>
      </c>
      <c r="G38" s="15">
        <v>42412.3</v>
      </c>
      <c r="H38" s="15">
        <v>45240</v>
      </c>
      <c r="I38" s="9">
        <f t="shared" si="0"/>
        <v>0.93625386313465786</v>
      </c>
      <c r="J38" s="8">
        <f t="shared" si="1"/>
        <v>0.93749557913351023</v>
      </c>
    </row>
    <row r="39" spans="1:10" ht="15" customHeight="1" x14ac:dyDescent="0.2">
      <c r="A39" s="13" t="s">
        <v>210</v>
      </c>
      <c r="B39" s="32" t="s">
        <v>130</v>
      </c>
      <c r="C39" s="16">
        <v>611214</v>
      </c>
      <c r="D39" s="156">
        <v>26000</v>
      </c>
      <c r="E39" s="65"/>
      <c r="F39" s="153">
        <f t="shared" si="3"/>
        <v>26000</v>
      </c>
      <c r="G39" s="15">
        <v>24216.62</v>
      </c>
      <c r="H39" s="15">
        <v>27149.9</v>
      </c>
      <c r="I39" s="9">
        <f t="shared" si="0"/>
        <v>0.93140846153846146</v>
      </c>
      <c r="J39" s="8">
        <f t="shared" si="1"/>
        <v>0.89195982305643839</v>
      </c>
    </row>
    <row r="40" spans="1:10" ht="15" customHeight="1" x14ac:dyDescent="0.2">
      <c r="A40" s="13" t="s">
        <v>211</v>
      </c>
      <c r="B40" s="32" t="s">
        <v>131</v>
      </c>
      <c r="C40" s="16">
        <v>611221</v>
      </c>
      <c r="D40" s="156">
        <v>178000</v>
      </c>
      <c r="E40" s="65"/>
      <c r="F40" s="153">
        <f t="shared" si="3"/>
        <v>178000</v>
      </c>
      <c r="G40" s="15">
        <v>174965.99</v>
      </c>
      <c r="H40" s="15">
        <v>175782</v>
      </c>
      <c r="I40" s="9">
        <f t="shared" si="0"/>
        <v>0.98295499999999991</v>
      </c>
      <c r="J40" s="8">
        <f t="shared" si="1"/>
        <v>0.99535782958437147</v>
      </c>
    </row>
    <row r="41" spans="1:10" ht="15" customHeight="1" x14ac:dyDescent="0.2">
      <c r="A41" s="13" t="s">
        <v>212</v>
      </c>
      <c r="B41" s="32" t="s">
        <v>132</v>
      </c>
      <c r="C41" s="16">
        <v>611224</v>
      </c>
      <c r="D41" s="156">
        <v>45600</v>
      </c>
      <c r="E41" s="65"/>
      <c r="F41" s="153">
        <f t="shared" si="3"/>
        <v>45600</v>
      </c>
      <c r="G41" s="15">
        <v>44700</v>
      </c>
      <c r="H41" s="15">
        <v>45000</v>
      </c>
      <c r="I41" s="9">
        <f t="shared" si="0"/>
        <v>0.98026315789473684</v>
      </c>
      <c r="J41" s="8">
        <f t="shared" si="1"/>
        <v>0.99333333333333329</v>
      </c>
    </row>
    <row r="42" spans="1:10" ht="15" customHeight="1" x14ac:dyDescent="0.2">
      <c r="A42" s="13" t="s">
        <v>213</v>
      </c>
      <c r="B42" s="32" t="s">
        <v>133</v>
      </c>
      <c r="C42" s="16">
        <v>611225</v>
      </c>
      <c r="D42" s="156">
        <v>33000</v>
      </c>
      <c r="E42" s="169"/>
      <c r="F42" s="153">
        <f t="shared" si="3"/>
        <v>33000</v>
      </c>
      <c r="G42" s="15">
        <v>32973.65</v>
      </c>
      <c r="H42" s="15">
        <v>10528.2</v>
      </c>
      <c r="I42" s="9">
        <f t="shared" si="0"/>
        <v>0.99920151515151523</v>
      </c>
      <c r="J42" s="8">
        <f t="shared" si="1"/>
        <v>3.1319361334321156</v>
      </c>
    </row>
    <row r="43" spans="1:10" ht="26.25" customHeight="1" x14ac:dyDescent="0.2">
      <c r="A43" s="13" t="s">
        <v>214</v>
      </c>
      <c r="B43" s="32" t="s">
        <v>134</v>
      </c>
      <c r="C43" s="16">
        <v>611226</v>
      </c>
      <c r="D43" s="156">
        <v>16600</v>
      </c>
      <c r="E43" s="156">
        <v>5000</v>
      </c>
      <c r="F43" s="153">
        <f t="shared" si="3"/>
        <v>21600</v>
      </c>
      <c r="G43" s="15">
        <v>19147.5</v>
      </c>
      <c r="H43" s="15">
        <v>17179</v>
      </c>
      <c r="I43" s="9">
        <f t="shared" si="0"/>
        <v>0.88645833333333335</v>
      </c>
      <c r="J43" s="8">
        <f t="shared" si="1"/>
        <v>1.1145875778566854</v>
      </c>
    </row>
    <row r="44" spans="1:10" ht="15" customHeight="1" x14ac:dyDescent="0.2">
      <c r="A44" s="13" t="s">
        <v>215</v>
      </c>
      <c r="B44" s="32" t="s">
        <v>135</v>
      </c>
      <c r="C44" s="16">
        <v>611227</v>
      </c>
      <c r="D44" s="156">
        <v>2500</v>
      </c>
      <c r="E44" s="156">
        <v>15000</v>
      </c>
      <c r="F44" s="153">
        <f t="shared" si="3"/>
        <v>17500</v>
      </c>
      <c r="G44" s="15">
        <v>15318</v>
      </c>
      <c r="H44" s="15">
        <v>20112</v>
      </c>
      <c r="I44" s="9">
        <f t="shared" si="0"/>
        <v>0.87531428571428571</v>
      </c>
      <c r="J44" s="8">
        <f t="shared" si="1"/>
        <v>0.76163484486873512</v>
      </c>
    </row>
    <row r="45" spans="1:10" ht="15" customHeight="1" x14ac:dyDescent="0.2">
      <c r="A45" s="13" t="s">
        <v>216</v>
      </c>
      <c r="B45" s="32" t="s">
        <v>312</v>
      </c>
      <c r="C45" s="16">
        <v>611228</v>
      </c>
      <c r="D45" s="156"/>
      <c r="E45" s="156">
        <v>23000</v>
      </c>
      <c r="F45" s="153">
        <f t="shared" si="3"/>
        <v>23000</v>
      </c>
      <c r="G45" s="15">
        <v>22977</v>
      </c>
      <c r="H45" s="15">
        <v>2514</v>
      </c>
      <c r="I45" s="9">
        <f t="shared" si="0"/>
        <v>0.999</v>
      </c>
      <c r="J45" s="8">
        <f t="shared" si="1"/>
        <v>9.1396181384248205</v>
      </c>
    </row>
    <row r="46" spans="1:10" ht="15" customHeight="1" x14ac:dyDescent="0.2">
      <c r="A46" s="13" t="s">
        <v>217</v>
      </c>
      <c r="B46" s="32" t="s">
        <v>136</v>
      </c>
      <c r="C46" s="16">
        <v>611272</v>
      </c>
      <c r="D46" s="156">
        <v>13000</v>
      </c>
      <c r="E46" s="156"/>
      <c r="F46" s="153">
        <f t="shared" si="3"/>
        <v>13000</v>
      </c>
      <c r="G46" s="15">
        <v>12396.66</v>
      </c>
      <c r="H46" s="15">
        <v>12650.81</v>
      </c>
      <c r="I46" s="9">
        <f t="shared" si="0"/>
        <v>0.95358923076923074</v>
      </c>
      <c r="J46" s="8">
        <f t="shared" si="1"/>
        <v>0.97991037728019004</v>
      </c>
    </row>
    <row r="47" spans="1:10" ht="15" customHeight="1" x14ac:dyDescent="0.2">
      <c r="A47" s="13" t="s">
        <v>218</v>
      </c>
      <c r="B47" s="32" t="s">
        <v>137</v>
      </c>
      <c r="C47" s="16">
        <v>611273</v>
      </c>
      <c r="D47" s="156">
        <v>35000</v>
      </c>
      <c r="E47" s="156">
        <v>7000</v>
      </c>
      <c r="F47" s="153">
        <f t="shared" si="3"/>
        <v>42000</v>
      </c>
      <c r="G47" s="15">
        <v>34256.43</v>
      </c>
      <c r="H47" s="15">
        <v>34936.29</v>
      </c>
      <c r="I47" s="9">
        <f t="shared" si="0"/>
        <v>0.81562928571428572</v>
      </c>
      <c r="J47" s="8">
        <f t="shared" si="1"/>
        <v>0.98054000582202627</v>
      </c>
    </row>
    <row r="48" spans="1:10" ht="15" customHeight="1" x14ac:dyDescent="0.2">
      <c r="A48" s="13" t="s">
        <v>219</v>
      </c>
      <c r="B48" s="32" t="s">
        <v>138</v>
      </c>
      <c r="C48" s="16">
        <v>611274</v>
      </c>
      <c r="D48" s="156">
        <v>21000</v>
      </c>
      <c r="E48" s="156"/>
      <c r="F48" s="153">
        <f t="shared" si="3"/>
        <v>21000</v>
      </c>
      <c r="G48" s="15">
        <v>22215.599999999999</v>
      </c>
      <c r="H48" s="15">
        <v>22661.38</v>
      </c>
      <c r="I48" s="9">
        <f t="shared" si="0"/>
        <v>1.0578857142857143</v>
      </c>
      <c r="J48" s="8">
        <f t="shared" si="1"/>
        <v>0.98032864724037094</v>
      </c>
    </row>
    <row r="49" spans="1:10" ht="15" customHeight="1" x14ac:dyDescent="0.2">
      <c r="A49" s="13" t="s">
        <v>220</v>
      </c>
      <c r="B49" s="32" t="s">
        <v>140</v>
      </c>
      <c r="C49" s="16">
        <v>611275</v>
      </c>
      <c r="D49" s="156">
        <v>2000</v>
      </c>
      <c r="E49" s="65"/>
      <c r="F49" s="153">
        <f t="shared" si="3"/>
        <v>2000</v>
      </c>
      <c r="G49" s="15">
        <v>1482.16</v>
      </c>
      <c r="H49" s="15">
        <v>1510.74</v>
      </c>
      <c r="I49" s="9">
        <f t="shared" si="0"/>
        <v>0.74108000000000007</v>
      </c>
      <c r="J49" s="8">
        <f t="shared" si="1"/>
        <v>0.98108211869679762</v>
      </c>
    </row>
    <row r="50" spans="1:10" ht="15" customHeight="1" x14ac:dyDescent="0.2">
      <c r="A50" s="13" t="s">
        <v>221</v>
      </c>
      <c r="B50" s="32" t="s">
        <v>139</v>
      </c>
      <c r="C50" s="16">
        <v>611276</v>
      </c>
      <c r="D50" s="156">
        <v>2000</v>
      </c>
      <c r="E50" s="65"/>
      <c r="F50" s="153">
        <f t="shared" si="3"/>
        <v>2000</v>
      </c>
      <c r="G50" s="15">
        <v>3144.52</v>
      </c>
      <c r="H50" s="15">
        <v>3210.35</v>
      </c>
      <c r="I50" s="9">
        <f t="shared" si="0"/>
        <v>1.57226</v>
      </c>
      <c r="J50" s="8">
        <f t="shared" si="1"/>
        <v>0.97949444764589533</v>
      </c>
    </row>
    <row r="51" spans="1:10" ht="15" customHeight="1" x14ac:dyDescent="0.2">
      <c r="A51" s="13" t="s">
        <v>315</v>
      </c>
      <c r="B51" s="32" t="s">
        <v>141</v>
      </c>
      <c r="C51" s="16">
        <v>611277</v>
      </c>
      <c r="D51" s="156"/>
      <c r="E51" s="65"/>
      <c r="F51" s="153">
        <f t="shared" si="3"/>
        <v>0</v>
      </c>
      <c r="G51" s="15"/>
      <c r="H51" s="15"/>
      <c r="I51" s="9" t="e">
        <f t="shared" si="0"/>
        <v>#DIV/0!</v>
      </c>
      <c r="J51" s="8" t="e">
        <f t="shared" si="1"/>
        <v>#DIV/0!</v>
      </c>
    </row>
    <row r="52" spans="1:10" ht="25.5" customHeight="1" x14ac:dyDescent="0.2">
      <c r="A52" s="149">
        <v>6</v>
      </c>
      <c r="B52" s="31" t="s">
        <v>3</v>
      </c>
      <c r="C52" s="30">
        <v>613000</v>
      </c>
      <c r="D52" s="66">
        <f>SUM(D53+D66+D72+D74+D83+D90+D95+D103+D107)</f>
        <v>739000</v>
      </c>
      <c r="E52" s="66">
        <f>SUM(E53+E66+E72+E74+E83+E90+E95+E103+E107)</f>
        <v>-60000</v>
      </c>
      <c r="F52" s="66">
        <f>SUM(D52:E52)</f>
        <v>679000</v>
      </c>
      <c r="G52" s="66">
        <f>SUM(G53+G66+G72+G74+G83+G90+G95+G103+G107)</f>
        <v>595555.7300000001</v>
      </c>
      <c r="H52" s="66">
        <f>SUM(H53+H66+H72+H74+H83+H90+H95+H103+H107)</f>
        <v>683650.46</v>
      </c>
      <c r="I52" s="9">
        <f t="shared" si="0"/>
        <v>0.87710711340206204</v>
      </c>
      <c r="J52" s="8">
        <f t="shared" si="1"/>
        <v>0.87114068496348285</v>
      </c>
    </row>
    <row r="53" spans="1:10" ht="15" customHeight="1" x14ac:dyDescent="0.2">
      <c r="A53" s="151">
        <v>7</v>
      </c>
      <c r="B53" s="148" t="s">
        <v>75</v>
      </c>
      <c r="C53" s="149">
        <v>613100</v>
      </c>
      <c r="D53" s="33">
        <f>SUM(D54:D65)</f>
        <v>175000</v>
      </c>
      <c r="E53" s="33">
        <f>SUM(E54:E65)</f>
        <v>0</v>
      </c>
      <c r="F53" s="33">
        <f>SUM(D53:E53)</f>
        <v>175000</v>
      </c>
      <c r="G53" s="58">
        <f>SUM(G54:G65)</f>
        <v>225802.09000000003</v>
      </c>
      <c r="H53" s="58">
        <f>SUM(H54:H65)</f>
        <v>237430.46999999997</v>
      </c>
      <c r="I53" s="9">
        <f t="shared" si="0"/>
        <v>1.2902976571428573</v>
      </c>
      <c r="J53" s="8">
        <f t="shared" si="1"/>
        <v>0.95102406190747146</v>
      </c>
    </row>
    <row r="54" spans="1:10" ht="15" customHeight="1" x14ac:dyDescent="0.2">
      <c r="A54" s="13" t="s">
        <v>222</v>
      </c>
      <c r="B54" s="32" t="s">
        <v>142</v>
      </c>
      <c r="C54" s="16">
        <v>613111</v>
      </c>
      <c r="D54" s="153">
        <v>4000</v>
      </c>
      <c r="E54" s="153"/>
      <c r="F54" s="153">
        <f>SUM(D54:E54)</f>
        <v>4000</v>
      </c>
      <c r="G54" s="15">
        <v>5529.25</v>
      </c>
      <c r="H54" s="15">
        <v>5595.25</v>
      </c>
      <c r="I54" s="9">
        <f t="shared" si="0"/>
        <v>1.3823125000000001</v>
      </c>
      <c r="J54" s="8">
        <f t="shared" si="1"/>
        <v>0.98820428041642461</v>
      </c>
    </row>
    <row r="55" spans="1:10" ht="15" customHeight="1" x14ac:dyDescent="0.2">
      <c r="A55" s="13" t="s">
        <v>223</v>
      </c>
      <c r="B55" s="32" t="s">
        <v>143</v>
      </c>
      <c r="C55" s="16">
        <v>613113</v>
      </c>
      <c r="D55" s="153"/>
      <c r="E55" s="153"/>
      <c r="F55" s="153">
        <f t="shared" ref="F55:F65" si="4">SUM(D55:E55)</f>
        <v>0</v>
      </c>
      <c r="G55" s="15">
        <v>1149.8</v>
      </c>
      <c r="H55" s="15">
        <v>507.5</v>
      </c>
      <c r="I55" s="9" t="e">
        <f t="shared" si="0"/>
        <v>#DIV/0!</v>
      </c>
      <c r="J55" s="8">
        <f t="shared" si="1"/>
        <v>2.2656157635467977</v>
      </c>
    </row>
    <row r="56" spans="1:10" ht="15" customHeight="1" x14ac:dyDescent="0.2">
      <c r="A56" s="13" t="s">
        <v>224</v>
      </c>
      <c r="B56" s="32" t="s">
        <v>144</v>
      </c>
      <c r="C56" s="16">
        <v>613114</v>
      </c>
      <c r="D56" s="153">
        <v>13000</v>
      </c>
      <c r="E56" s="153"/>
      <c r="F56" s="153">
        <f t="shared" si="4"/>
        <v>13000</v>
      </c>
      <c r="G56" s="15">
        <v>13694.89</v>
      </c>
      <c r="H56" s="15">
        <v>14864.6</v>
      </c>
      <c r="I56" s="9">
        <f t="shared" si="0"/>
        <v>1.0534530769230768</v>
      </c>
      <c r="J56" s="8">
        <f t="shared" si="1"/>
        <v>0.92130901605155868</v>
      </c>
    </row>
    <row r="57" spans="1:10" ht="15" customHeight="1" x14ac:dyDescent="0.2">
      <c r="A57" s="13" t="s">
        <v>225</v>
      </c>
      <c r="B57" s="32" t="s">
        <v>145</v>
      </c>
      <c r="C57" s="16">
        <v>613115</v>
      </c>
      <c r="D57" s="153">
        <v>15000</v>
      </c>
      <c r="E57" s="153"/>
      <c r="F57" s="153">
        <f t="shared" si="4"/>
        <v>15000</v>
      </c>
      <c r="G57" s="15">
        <v>11248.75</v>
      </c>
      <c r="H57" s="15">
        <v>13076.5</v>
      </c>
      <c r="I57" s="9">
        <f t="shared" si="0"/>
        <v>0.74991666666666668</v>
      </c>
      <c r="J57" s="8">
        <f t="shared" si="1"/>
        <v>0.86022636026459676</v>
      </c>
    </row>
    <row r="58" spans="1:10" ht="15" customHeight="1" x14ac:dyDescent="0.2">
      <c r="A58" s="13" t="s">
        <v>226</v>
      </c>
      <c r="B58" s="32" t="s">
        <v>146</v>
      </c>
      <c r="C58" s="16">
        <v>613116</v>
      </c>
      <c r="D58" s="153">
        <v>4000</v>
      </c>
      <c r="E58" s="153"/>
      <c r="F58" s="153">
        <f t="shared" si="4"/>
        <v>4000</v>
      </c>
      <c r="G58" s="15">
        <v>1443.6</v>
      </c>
      <c r="H58" s="15">
        <v>3893.2</v>
      </c>
      <c r="I58" s="9">
        <f t="shared" si="0"/>
        <v>0.3609</v>
      </c>
      <c r="J58" s="8">
        <f t="shared" si="1"/>
        <v>0.37080036987568066</v>
      </c>
    </row>
    <row r="59" spans="1:10" ht="15" customHeight="1" x14ac:dyDescent="0.2">
      <c r="A59" s="13" t="s">
        <v>227</v>
      </c>
      <c r="B59" s="32" t="s">
        <v>313</v>
      </c>
      <c r="C59" s="16">
        <v>613117</v>
      </c>
      <c r="D59" s="153"/>
      <c r="E59" s="153"/>
      <c r="F59" s="153">
        <f t="shared" si="4"/>
        <v>0</v>
      </c>
      <c r="G59" s="15"/>
      <c r="H59" s="15">
        <v>2</v>
      </c>
      <c r="I59" s="9" t="e">
        <f t="shared" si="0"/>
        <v>#DIV/0!</v>
      </c>
      <c r="J59" s="8"/>
    </row>
    <row r="60" spans="1:10" ht="15" customHeight="1" x14ac:dyDescent="0.2">
      <c r="A60" s="13" t="s">
        <v>228</v>
      </c>
      <c r="B60" s="32" t="s">
        <v>147</v>
      </c>
      <c r="C60" s="16">
        <v>613121</v>
      </c>
      <c r="D60" s="153">
        <v>30000</v>
      </c>
      <c r="E60" s="153"/>
      <c r="F60" s="153">
        <f t="shared" si="4"/>
        <v>30000</v>
      </c>
      <c r="G60" s="15">
        <v>44888.13</v>
      </c>
      <c r="H60" s="15">
        <v>58643.29</v>
      </c>
      <c r="I60" s="9">
        <f t="shared" si="0"/>
        <v>1.4962709999999999</v>
      </c>
      <c r="J60" s="8">
        <f t="shared" si="1"/>
        <v>0.76544358271850022</v>
      </c>
    </row>
    <row r="61" spans="1:10" ht="15" customHeight="1" x14ac:dyDescent="0.2">
      <c r="A61" s="13" t="s">
        <v>229</v>
      </c>
      <c r="B61" s="32" t="s">
        <v>344</v>
      </c>
      <c r="C61" s="16">
        <v>613123</v>
      </c>
      <c r="D61" s="153"/>
      <c r="E61" s="153"/>
      <c r="F61" s="153">
        <f t="shared" si="4"/>
        <v>0</v>
      </c>
      <c r="G61" s="15">
        <v>1192.95</v>
      </c>
      <c r="H61" s="15">
        <v>288.10000000000002</v>
      </c>
      <c r="I61" s="9" t="e">
        <f t="shared" si="0"/>
        <v>#DIV/0!</v>
      </c>
      <c r="J61" s="8">
        <f t="shared" si="1"/>
        <v>4.1407497396737245</v>
      </c>
    </row>
    <row r="62" spans="1:10" ht="15" customHeight="1" x14ac:dyDescent="0.2">
      <c r="A62" s="13" t="s">
        <v>230</v>
      </c>
      <c r="B62" s="32" t="s">
        <v>148</v>
      </c>
      <c r="C62" s="16">
        <v>613124</v>
      </c>
      <c r="D62" s="153">
        <v>60300</v>
      </c>
      <c r="E62" s="153"/>
      <c r="F62" s="153">
        <f t="shared" si="4"/>
        <v>60300</v>
      </c>
      <c r="G62" s="15">
        <v>67526.52</v>
      </c>
      <c r="H62" s="15">
        <v>62537.120000000003</v>
      </c>
      <c r="I62" s="9">
        <f t="shared" si="0"/>
        <v>1.1198427860696518</v>
      </c>
      <c r="J62" s="8">
        <f t="shared" si="1"/>
        <v>1.0797830152715699</v>
      </c>
    </row>
    <row r="63" spans="1:10" ht="15" customHeight="1" x14ac:dyDescent="0.2">
      <c r="A63" s="13" t="s">
        <v>297</v>
      </c>
      <c r="B63" s="32" t="s">
        <v>149</v>
      </c>
      <c r="C63" s="16">
        <v>613125</v>
      </c>
      <c r="D63" s="153">
        <v>45700</v>
      </c>
      <c r="E63" s="153"/>
      <c r="F63" s="153">
        <f t="shared" si="4"/>
        <v>45700</v>
      </c>
      <c r="G63" s="15">
        <v>77265.100000000006</v>
      </c>
      <c r="H63" s="15">
        <v>75334.55</v>
      </c>
      <c r="I63" s="9">
        <f t="shared" si="0"/>
        <v>1.6907024070021883</v>
      </c>
      <c r="J63" s="8">
        <f t="shared" si="1"/>
        <v>1.0256263560345154</v>
      </c>
    </row>
    <row r="64" spans="1:10" ht="15" customHeight="1" x14ac:dyDescent="0.2">
      <c r="A64" s="13" t="s">
        <v>316</v>
      </c>
      <c r="B64" s="32" t="s">
        <v>150</v>
      </c>
      <c r="C64" s="16">
        <v>613126</v>
      </c>
      <c r="D64" s="153">
        <v>2000</v>
      </c>
      <c r="E64" s="33"/>
      <c r="F64" s="153">
        <f t="shared" si="4"/>
        <v>2000</v>
      </c>
      <c r="G64" s="15">
        <v>924.62</v>
      </c>
      <c r="H64" s="15">
        <v>1817.25</v>
      </c>
      <c r="I64" s="9">
        <f t="shared" si="0"/>
        <v>0.46231</v>
      </c>
      <c r="J64" s="8">
        <f t="shared" si="1"/>
        <v>0.50880176090246254</v>
      </c>
    </row>
    <row r="65" spans="1:10" ht="15" customHeight="1" x14ac:dyDescent="0.2">
      <c r="A65" s="13" t="s">
        <v>345</v>
      </c>
      <c r="B65" s="32" t="s">
        <v>314</v>
      </c>
      <c r="C65" s="16">
        <v>613127</v>
      </c>
      <c r="D65" s="153">
        <v>1000</v>
      </c>
      <c r="E65" s="33"/>
      <c r="F65" s="153">
        <f t="shared" si="4"/>
        <v>1000</v>
      </c>
      <c r="G65" s="15">
        <v>938.48</v>
      </c>
      <c r="H65" s="15">
        <v>871.11</v>
      </c>
      <c r="I65" s="9">
        <f t="shared" si="0"/>
        <v>0.93847999999999998</v>
      </c>
      <c r="J65" s="8">
        <f t="shared" si="1"/>
        <v>1.0773381088496286</v>
      </c>
    </row>
    <row r="66" spans="1:10" ht="15" customHeight="1" x14ac:dyDescent="0.2">
      <c r="A66" s="149">
        <v>8</v>
      </c>
      <c r="B66" s="150" t="s">
        <v>29</v>
      </c>
      <c r="C66" s="149">
        <v>613200</v>
      </c>
      <c r="D66" s="33">
        <f>SUM(D67:D71)</f>
        <v>132000</v>
      </c>
      <c r="E66" s="33">
        <f>SUM(E67:E71)</f>
        <v>0</v>
      </c>
      <c r="F66" s="33">
        <f t="shared" ref="F66:F86" si="5">SUM(D66:E66)</f>
        <v>132000</v>
      </c>
      <c r="G66" s="33">
        <f>SUM(G67:G71)</f>
        <v>84127.25</v>
      </c>
      <c r="H66" s="33">
        <f>SUM(H67:H71)</f>
        <v>105164.73000000001</v>
      </c>
      <c r="I66" s="9">
        <f t="shared" si="0"/>
        <v>0.63732765151515147</v>
      </c>
      <c r="J66" s="8">
        <f t="shared" si="1"/>
        <v>0.7999568866862492</v>
      </c>
    </row>
    <row r="67" spans="1:10" ht="15" customHeight="1" x14ac:dyDescent="0.2">
      <c r="A67" s="17" t="s">
        <v>231</v>
      </c>
      <c r="B67" s="152" t="s">
        <v>151</v>
      </c>
      <c r="C67" s="17">
        <v>613211</v>
      </c>
      <c r="D67" s="153">
        <v>48400</v>
      </c>
      <c r="E67" s="153"/>
      <c r="F67" s="153">
        <f t="shared" si="5"/>
        <v>48400</v>
      </c>
      <c r="G67" s="15">
        <v>27326</v>
      </c>
      <c r="H67" s="15">
        <v>31492.65</v>
      </c>
      <c r="I67" s="9">
        <f t="shared" si="0"/>
        <v>0.56458677685950409</v>
      </c>
      <c r="J67" s="8">
        <f t="shared" si="1"/>
        <v>0.86769452554802462</v>
      </c>
    </row>
    <row r="68" spans="1:10" ht="15" customHeight="1" x14ac:dyDescent="0.2">
      <c r="A68" s="17" t="s">
        <v>232</v>
      </c>
      <c r="B68" s="152" t="s">
        <v>152</v>
      </c>
      <c r="C68" s="17">
        <v>613212</v>
      </c>
      <c r="D68" s="153">
        <v>33660</v>
      </c>
      <c r="E68" s="153"/>
      <c r="F68" s="153">
        <f t="shared" si="5"/>
        <v>33660</v>
      </c>
      <c r="G68" s="15">
        <v>19630.95</v>
      </c>
      <c r="H68" s="15">
        <v>22440.33</v>
      </c>
      <c r="I68" s="9">
        <f t="shared" si="0"/>
        <v>0.5832130124777184</v>
      </c>
      <c r="J68" s="8">
        <f t="shared" si="1"/>
        <v>0.87480665391284351</v>
      </c>
    </row>
    <row r="69" spans="1:10" ht="15" customHeight="1" x14ac:dyDescent="0.2">
      <c r="A69" s="17" t="s">
        <v>233</v>
      </c>
      <c r="B69" s="152" t="s">
        <v>153</v>
      </c>
      <c r="C69" s="17">
        <v>613213</v>
      </c>
      <c r="D69" s="153">
        <v>2340</v>
      </c>
      <c r="E69" s="153"/>
      <c r="F69" s="153">
        <f t="shared" si="5"/>
        <v>2340</v>
      </c>
      <c r="G69" s="15">
        <v>1017.6</v>
      </c>
      <c r="H69" s="15">
        <v>1051.5999999999999</v>
      </c>
      <c r="I69" s="9">
        <f t="shared" si="0"/>
        <v>0.43487179487179489</v>
      </c>
      <c r="J69" s="8">
        <f t="shared" si="1"/>
        <v>0.9676683149486498</v>
      </c>
    </row>
    <row r="70" spans="1:10" ht="15" customHeight="1" x14ac:dyDescent="0.2">
      <c r="A70" s="17" t="s">
        <v>234</v>
      </c>
      <c r="B70" s="152" t="s">
        <v>154</v>
      </c>
      <c r="C70" s="17">
        <v>613221</v>
      </c>
      <c r="D70" s="153">
        <v>42600</v>
      </c>
      <c r="E70" s="153"/>
      <c r="F70" s="153">
        <f t="shared" si="5"/>
        <v>42600</v>
      </c>
      <c r="G70" s="15">
        <v>35825.120000000003</v>
      </c>
      <c r="H70" s="15">
        <v>41087.49</v>
      </c>
      <c r="I70" s="9">
        <f t="shared" si="0"/>
        <v>0.84096525821596246</v>
      </c>
      <c r="J70" s="8">
        <f t="shared" si="1"/>
        <v>0.87192281640956903</v>
      </c>
    </row>
    <row r="71" spans="1:10" ht="15" customHeight="1" x14ac:dyDescent="0.2">
      <c r="A71" s="17" t="s">
        <v>235</v>
      </c>
      <c r="B71" s="152" t="s">
        <v>155</v>
      </c>
      <c r="C71" s="17">
        <v>613222</v>
      </c>
      <c r="D71" s="153">
        <v>5000</v>
      </c>
      <c r="E71" s="153"/>
      <c r="F71" s="153">
        <f t="shared" si="5"/>
        <v>5000</v>
      </c>
      <c r="G71" s="15">
        <v>327.58</v>
      </c>
      <c r="H71" s="15">
        <v>9092.66</v>
      </c>
      <c r="I71" s="9">
        <f t="shared" si="0"/>
        <v>6.5515999999999991E-2</v>
      </c>
      <c r="J71" s="8">
        <f t="shared" si="1"/>
        <v>3.6026861226527769E-2</v>
      </c>
    </row>
    <row r="72" spans="1:10" ht="15" customHeight="1" x14ac:dyDescent="0.2">
      <c r="A72" s="151">
        <v>9</v>
      </c>
      <c r="B72" s="150" t="s">
        <v>28</v>
      </c>
      <c r="C72" s="149">
        <v>613300</v>
      </c>
      <c r="D72" s="33">
        <f>SUM(D73:D73)</f>
        <v>0</v>
      </c>
      <c r="E72" s="33"/>
      <c r="F72" s="33">
        <f t="shared" si="5"/>
        <v>0</v>
      </c>
      <c r="G72" s="15"/>
      <c r="H72" s="15"/>
      <c r="I72" s="9" t="e">
        <f t="shared" si="0"/>
        <v>#DIV/0!</v>
      </c>
      <c r="J72" s="8" t="e">
        <f t="shared" si="1"/>
        <v>#DIV/0!</v>
      </c>
    </row>
    <row r="73" spans="1:10" ht="15" customHeight="1" x14ac:dyDescent="0.2">
      <c r="A73" s="13" t="s">
        <v>236</v>
      </c>
      <c r="B73" s="92" t="s">
        <v>276</v>
      </c>
      <c r="C73" s="16">
        <v>613311</v>
      </c>
      <c r="D73" s="153"/>
      <c r="E73" s="153"/>
      <c r="F73" s="153">
        <f t="shared" si="5"/>
        <v>0</v>
      </c>
      <c r="G73" s="15"/>
      <c r="H73" s="15"/>
      <c r="I73" s="9" t="e">
        <f t="shared" si="0"/>
        <v>#DIV/0!</v>
      </c>
      <c r="J73" s="8" t="e">
        <f t="shared" si="1"/>
        <v>#DIV/0!</v>
      </c>
    </row>
    <row r="74" spans="1:10" ht="15" customHeight="1" x14ac:dyDescent="0.2">
      <c r="A74" s="149">
        <v>10</v>
      </c>
      <c r="B74" s="150" t="s">
        <v>37</v>
      </c>
      <c r="C74" s="149">
        <v>613400</v>
      </c>
      <c r="D74" s="33">
        <f>SUM(D75:D82)</f>
        <v>78000</v>
      </c>
      <c r="E74" s="33">
        <f>SUM(E75:E81)</f>
        <v>0</v>
      </c>
      <c r="F74" s="33">
        <f t="shared" si="5"/>
        <v>78000</v>
      </c>
      <c r="G74" s="65">
        <f>SUM(G75:G82)</f>
        <v>40327.629999999997</v>
      </c>
      <c r="H74" s="65">
        <f>SUM(H75:H82)</f>
        <v>32725.870000000003</v>
      </c>
      <c r="I74" s="9">
        <f t="shared" si="0"/>
        <v>0.51702089743589741</v>
      </c>
      <c r="J74" s="8">
        <f t="shared" si="1"/>
        <v>1.232285956034171</v>
      </c>
    </row>
    <row r="75" spans="1:10" ht="15" customHeight="1" x14ac:dyDescent="0.2">
      <c r="A75" s="17" t="s">
        <v>237</v>
      </c>
      <c r="B75" s="92" t="s">
        <v>157</v>
      </c>
      <c r="C75" s="16">
        <v>613411</v>
      </c>
      <c r="D75" s="153">
        <v>15000</v>
      </c>
      <c r="E75" s="33"/>
      <c r="F75" s="153">
        <f t="shared" si="5"/>
        <v>15000</v>
      </c>
      <c r="G75" s="15">
        <v>11921.63</v>
      </c>
      <c r="H75" s="15">
        <v>6668.55</v>
      </c>
      <c r="I75" s="9">
        <f t="shared" si="0"/>
        <v>0.79477533333333328</v>
      </c>
      <c r="J75" s="8">
        <f t="shared" si="1"/>
        <v>1.7877394636015325</v>
      </c>
    </row>
    <row r="76" spans="1:10" ht="15" customHeight="1" x14ac:dyDescent="0.2">
      <c r="A76" s="17" t="s">
        <v>238</v>
      </c>
      <c r="B76" s="92" t="s">
        <v>317</v>
      </c>
      <c r="C76" s="16">
        <v>613412</v>
      </c>
      <c r="D76" s="153">
        <v>3000</v>
      </c>
      <c r="E76" s="33"/>
      <c r="F76" s="153">
        <f t="shared" si="5"/>
        <v>3000</v>
      </c>
      <c r="G76" s="15">
        <v>66.69</v>
      </c>
      <c r="H76" s="15"/>
      <c r="I76" s="9">
        <f t="shared" si="0"/>
        <v>2.223E-2</v>
      </c>
      <c r="J76" s="8"/>
    </row>
    <row r="77" spans="1:10" ht="15" customHeight="1" x14ac:dyDescent="0.2">
      <c r="A77" s="17" t="s">
        <v>239</v>
      </c>
      <c r="B77" s="92" t="s">
        <v>158</v>
      </c>
      <c r="C77" s="16">
        <v>613416</v>
      </c>
      <c r="D77" s="153">
        <v>6000</v>
      </c>
      <c r="E77" s="33"/>
      <c r="F77" s="153">
        <f t="shared" si="5"/>
        <v>6000</v>
      </c>
      <c r="G77" s="15">
        <v>1919.84</v>
      </c>
      <c r="H77" s="15">
        <v>2756.01</v>
      </c>
      <c r="I77" s="9">
        <f t="shared" si="0"/>
        <v>0.31997333333333333</v>
      </c>
      <c r="J77" s="8">
        <f t="shared" si="1"/>
        <v>0.69660124600418716</v>
      </c>
    </row>
    <row r="78" spans="1:10" ht="15" customHeight="1" x14ac:dyDescent="0.2">
      <c r="A78" s="17" t="s">
        <v>240</v>
      </c>
      <c r="B78" s="92" t="s">
        <v>159</v>
      </c>
      <c r="C78" s="16">
        <v>613417</v>
      </c>
      <c r="D78" s="153">
        <v>35000</v>
      </c>
      <c r="E78" s="33"/>
      <c r="F78" s="153">
        <f t="shared" si="5"/>
        <v>35000</v>
      </c>
      <c r="G78" s="15">
        <v>13952.99</v>
      </c>
      <c r="H78" s="15">
        <v>17297.490000000002</v>
      </c>
      <c r="I78" s="9">
        <f t="shared" si="0"/>
        <v>0.39865685714285715</v>
      </c>
      <c r="J78" s="8">
        <f t="shared" si="1"/>
        <v>0.80664824780936417</v>
      </c>
    </row>
    <row r="79" spans="1:10" ht="15" customHeight="1" x14ac:dyDescent="0.2">
      <c r="A79" s="17" t="s">
        <v>282</v>
      </c>
      <c r="B79" s="92" t="s">
        <v>160</v>
      </c>
      <c r="C79" s="16">
        <v>613418</v>
      </c>
      <c r="D79" s="153">
        <v>17000</v>
      </c>
      <c r="E79" s="33"/>
      <c r="F79" s="153">
        <f t="shared" si="5"/>
        <v>17000</v>
      </c>
      <c r="G79" s="15">
        <v>7436.77</v>
      </c>
      <c r="H79" s="15">
        <v>5860.42</v>
      </c>
      <c r="I79" s="9">
        <f t="shared" si="0"/>
        <v>0.43745705882352942</v>
      </c>
      <c r="J79" s="8">
        <f t="shared" si="1"/>
        <v>1.2689824278805957</v>
      </c>
    </row>
    <row r="80" spans="1:10" ht="15" customHeight="1" x14ac:dyDescent="0.2">
      <c r="A80" s="17" t="s">
        <v>318</v>
      </c>
      <c r="B80" s="92" t="s">
        <v>414</v>
      </c>
      <c r="C80" s="16">
        <v>413432</v>
      </c>
      <c r="D80" s="153"/>
      <c r="E80" s="33"/>
      <c r="F80" s="153">
        <f t="shared" si="5"/>
        <v>0</v>
      </c>
      <c r="G80" s="15">
        <v>4994.7299999999996</v>
      </c>
      <c r="H80" s="15"/>
      <c r="I80" s="9" t="e">
        <f t="shared" si="0"/>
        <v>#DIV/0!</v>
      </c>
      <c r="J80" s="8"/>
    </row>
    <row r="81" spans="1:10" ht="15" customHeight="1" x14ac:dyDescent="0.2">
      <c r="A81" s="17" t="s">
        <v>319</v>
      </c>
      <c r="B81" s="92" t="s">
        <v>352</v>
      </c>
      <c r="C81" s="16">
        <v>613487</v>
      </c>
      <c r="D81" s="153"/>
      <c r="E81" s="33"/>
      <c r="F81" s="33">
        <f t="shared" si="5"/>
        <v>0</v>
      </c>
      <c r="G81" s="15"/>
      <c r="H81" s="15">
        <v>120</v>
      </c>
      <c r="I81" s="9" t="e">
        <f t="shared" si="0"/>
        <v>#DIV/0!</v>
      </c>
      <c r="J81" s="8">
        <f t="shared" si="1"/>
        <v>0</v>
      </c>
    </row>
    <row r="82" spans="1:10" ht="15" customHeight="1" x14ac:dyDescent="0.2">
      <c r="A82" s="17" t="s">
        <v>353</v>
      </c>
      <c r="B82" s="92" t="s">
        <v>283</v>
      </c>
      <c r="C82" s="16">
        <v>613492</v>
      </c>
      <c r="D82" s="153">
        <v>2000</v>
      </c>
      <c r="E82" s="33">
        <f>SUM(E83:E85)</f>
        <v>0</v>
      </c>
      <c r="F82" s="153">
        <f>SUM(D82:E82)</f>
        <v>2000</v>
      </c>
      <c r="G82" s="156">
        <v>34.979999999999997</v>
      </c>
      <c r="H82" s="156">
        <v>23.4</v>
      </c>
      <c r="I82" s="9">
        <f t="shared" si="0"/>
        <v>1.7489999999999999E-2</v>
      </c>
      <c r="J82" s="8">
        <f t="shared" si="1"/>
        <v>1.4948717948717949</v>
      </c>
    </row>
    <row r="83" spans="1:10" ht="15" customHeight="1" x14ac:dyDescent="0.2">
      <c r="A83" s="151">
        <v>11</v>
      </c>
      <c r="B83" s="150" t="s">
        <v>74</v>
      </c>
      <c r="C83" s="149">
        <v>613500</v>
      </c>
      <c r="D83" s="33">
        <f>SUM(D84:D89)</f>
        <v>50000</v>
      </c>
      <c r="E83" s="33">
        <f t="shared" ref="E83:F83" si="6">SUM(E84:E89)</f>
        <v>0</v>
      </c>
      <c r="F83" s="33">
        <f t="shared" si="6"/>
        <v>50000</v>
      </c>
      <c r="G83" s="33">
        <f>SUM(G84:G89)</f>
        <v>31853.94</v>
      </c>
      <c r="H83" s="33">
        <f>SUM(H84:H89)</f>
        <v>35400.43</v>
      </c>
      <c r="I83" s="9">
        <f t="shared" si="0"/>
        <v>0.63707879999999995</v>
      </c>
      <c r="J83" s="8">
        <f t="shared" si="1"/>
        <v>0.8998178835680809</v>
      </c>
    </row>
    <row r="84" spans="1:10" ht="15" customHeight="1" x14ac:dyDescent="0.2">
      <c r="A84" s="13" t="s">
        <v>241</v>
      </c>
      <c r="B84" s="92" t="s">
        <v>417</v>
      </c>
      <c r="C84" s="16">
        <v>613511</v>
      </c>
      <c r="D84" s="153"/>
      <c r="E84" s="153"/>
      <c r="F84" s="153">
        <f t="shared" si="5"/>
        <v>0</v>
      </c>
      <c r="G84" s="15">
        <v>519.51</v>
      </c>
      <c r="H84" s="15"/>
      <c r="I84" s="9" t="e">
        <f t="shared" si="0"/>
        <v>#DIV/0!</v>
      </c>
      <c r="J84" s="8" t="e">
        <f t="shared" si="1"/>
        <v>#DIV/0!</v>
      </c>
    </row>
    <row r="85" spans="1:10" ht="15" customHeight="1" x14ac:dyDescent="0.2">
      <c r="A85" s="13" t="s">
        <v>242</v>
      </c>
      <c r="B85" s="92" t="s">
        <v>161</v>
      </c>
      <c r="C85" s="16">
        <v>613512</v>
      </c>
      <c r="D85" s="153">
        <v>41000</v>
      </c>
      <c r="E85" s="153"/>
      <c r="F85" s="153">
        <f t="shared" si="5"/>
        <v>41000</v>
      </c>
      <c r="G85" s="15">
        <v>27432.61</v>
      </c>
      <c r="H85" s="15">
        <v>31646.12</v>
      </c>
      <c r="I85" s="9">
        <f t="shared" si="0"/>
        <v>0.66908804878048778</v>
      </c>
      <c r="J85" s="8">
        <f t="shared" si="1"/>
        <v>0.86685539965088931</v>
      </c>
    </row>
    <row r="86" spans="1:10" ht="15" customHeight="1" x14ac:dyDescent="0.2">
      <c r="A86" s="13" t="s">
        <v>284</v>
      </c>
      <c r="B86" s="92" t="s">
        <v>354</v>
      </c>
      <c r="C86" s="16">
        <v>613513</v>
      </c>
      <c r="D86" s="153"/>
      <c r="E86" s="29"/>
      <c r="F86" s="153">
        <f t="shared" si="5"/>
        <v>0</v>
      </c>
      <c r="G86" s="153">
        <v>2132.02</v>
      </c>
      <c r="H86" s="15">
        <v>2145.7600000000002</v>
      </c>
      <c r="I86" s="9" t="e">
        <f t="shared" si="0"/>
        <v>#DIV/0!</v>
      </c>
      <c r="J86" s="8">
        <f t="shared" si="1"/>
        <v>0.99359667437178423</v>
      </c>
    </row>
    <row r="87" spans="1:10" ht="15" customHeight="1" x14ac:dyDescent="0.2">
      <c r="A87" s="13" t="s">
        <v>355</v>
      </c>
      <c r="B87" s="92" t="s">
        <v>162</v>
      </c>
      <c r="C87" s="16">
        <v>613523</v>
      </c>
      <c r="D87" s="153">
        <v>8000</v>
      </c>
      <c r="E87" s="156"/>
      <c r="F87" s="156">
        <f t="shared" ref="F87:F96" si="7">SUM(D87:E87)</f>
        <v>8000</v>
      </c>
      <c r="G87" s="153">
        <v>1762.8</v>
      </c>
      <c r="H87" s="153">
        <v>1533.25</v>
      </c>
      <c r="I87" s="9">
        <f t="shared" si="0"/>
        <v>0.22034999999999999</v>
      </c>
      <c r="J87" s="8">
        <f t="shared" si="1"/>
        <v>1.1497146584053481</v>
      </c>
    </row>
    <row r="88" spans="1:10" ht="15" customHeight="1" x14ac:dyDescent="0.2">
      <c r="A88" s="13" t="s">
        <v>415</v>
      </c>
      <c r="B88" s="92" t="s">
        <v>285</v>
      </c>
      <c r="C88" s="16">
        <v>613524</v>
      </c>
      <c r="D88" s="153">
        <v>1000</v>
      </c>
      <c r="E88" s="156"/>
      <c r="F88" s="156">
        <f t="shared" si="7"/>
        <v>1000</v>
      </c>
      <c r="G88" s="153">
        <v>7</v>
      </c>
      <c r="H88" s="153">
        <v>75.3</v>
      </c>
      <c r="I88" s="9"/>
      <c r="J88" s="8"/>
    </row>
    <row r="89" spans="1:10" ht="15" customHeight="1" x14ac:dyDescent="0.2">
      <c r="A89" s="13" t="s">
        <v>416</v>
      </c>
      <c r="B89" s="92"/>
      <c r="C89" s="16"/>
      <c r="D89" s="153"/>
      <c r="E89" s="156"/>
      <c r="F89" s="156"/>
      <c r="G89" s="153"/>
      <c r="H89" s="153"/>
      <c r="I89" s="9"/>
      <c r="J89" s="8"/>
    </row>
    <row r="90" spans="1:10" ht="15" customHeight="1" x14ac:dyDescent="0.2">
      <c r="A90" s="149">
        <v>12</v>
      </c>
      <c r="B90" s="150" t="s">
        <v>32</v>
      </c>
      <c r="C90" s="149">
        <v>613600</v>
      </c>
      <c r="D90" s="29">
        <f>SUM(D91:D94)</f>
        <v>29000</v>
      </c>
      <c r="E90" s="29">
        <f>SUM(E91:E94)</f>
        <v>2000</v>
      </c>
      <c r="F90" s="65">
        <f t="shared" si="7"/>
        <v>31000</v>
      </c>
      <c r="G90" s="29">
        <f>SUM(G91:G94)</f>
        <v>30230</v>
      </c>
      <c r="H90" s="29">
        <f>SUM(H91:H94)</f>
        <v>25500.15</v>
      </c>
      <c r="I90" s="9">
        <f t="shared" si="0"/>
        <v>0.9751612903225807</v>
      </c>
      <c r="J90" s="8">
        <f t="shared" si="1"/>
        <v>1.1854832226477099</v>
      </c>
    </row>
    <row r="91" spans="1:10" ht="15" customHeight="1" x14ac:dyDescent="0.2">
      <c r="A91" s="17" t="s">
        <v>243</v>
      </c>
      <c r="B91" s="92" t="s">
        <v>163</v>
      </c>
      <c r="C91" s="16">
        <v>613611</v>
      </c>
      <c r="D91" s="156">
        <v>29000</v>
      </c>
      <c r="E91" s="156">
        <v>2000</v>
      </c>
      <c r="F91" s="156">
        <f t="shared" si="7"/>
        <v>31000</v>
      </c>
      <c r="G91" s="153">
        <v>30207</v>
      </c>
      <c r="H91" s="153">
        <v>25365</v>
      </c>
      <c r="I91" s="9"/>
      <c r="J91" s="8"/>
    </row>
    <row r="92" spans="1:10" ht="15" customHeight="1" x14ac:dyDescent="0.2">
      <c r="A92" s="17" t="s">
        <v>244</v>
      </c>
      <c r="B92" s="92" t="s">
        <v>164</v>
      </c>
      <c r="C92" s="16">
        <v>613614</v>
      </c>
      <c r="D92" s="156"/>
      <c r="E92" s="29"/>
      <c r="F92" s="156">
        <f t="shared" si="7"/>
        <v>0</v>
      </c>
      <c r="G92" s="153">
        <v>23</v>
      </c>
      <c r="H92" s="33">
        <v>135.15</v>
      </c>
      <c r="I92" s="9"/>
      <c r="J92" s="8"/>
    </row>
    <row r="93" spans="1:10" ht="15" customHeight="1" x14ac:dyDescent="0.2">
      <c r="A93" s="160" t="s">
        <v>329</v>
      </c>
      <c r="B93" s="92" t="s">
        <v>330</v>
      </c>
      <c r="C93" s="16">
        <v>613615</v>
      </c>
      <c r="D93" s="156"/>
      <c r="E93" s="29"/>
      <c r="F93" s="156">
        <f t="shared" si="7"/>
        <v>0</v>
      </c>
      <c r="G93" s="29"/>
      <c r="H93" s="29"/>
      <c r="I93" s="9" t="e">
        <f t="shared" si="0"/>
        <v>#DIV/0!</v>
      </c>
      <c r="J93" s="8" t="e">
        <f t="shared" si="1"/>
        <v>#DIV/0!</v>
      </c>
    </row>
    <row r="94" spans="1:10" ht="15" customHeight="1" x14ac:dyDescent="0.2">
      <c r="A94" s="17" t="s">
        <v>247</v>
      </c>
      <c r="B94" s="92" t="s">
        <v>286</v>
      </c>
      <c r="C94" s="16">
        <v>613621</v>
      </c>
      <c r="D94" s="29"/>
      <c r="E94" s="156"/>
      <c r="F94" s="156">
        <f t="shared" si="7"/>
        <v>0</v>
      </c>
      <c r="G94" s="33"/>
      <c r="H94" s="33"/>
      <c r="I94" s="9" t="e">
        <f t="shared" si="0"/>
        <v>#DIV/0!</v>
      </c>
      <c r="J94" s="8" t="e">
        <f t="shared" si="1"/>
        <v>#DIV/0!</v>
      </c>
    </row>
    <row r="95" spans="1:10" ht="15" customHeight="1" x14ac:dyDescent="0.2">
      <c r="A95" s="151">
        <v>13</v>
      </c>
      <c r="B95" s="150" t="s">
        <v>73</v>
      </c>
      <c r="C95" s="149">
        <v>613700</v>
      </c>
      <c r="D95" s="29">
        <f>SUM(D96:D102)</f>
        <v>58000</v>
      </c>
      <c r="E95" s="29">
        <f>SUM(E96:E102)</f>
        <v>0</v>
      </c>
      <c r="F95" s="65">
        <f t="shared" si="7"/>
        <v>58000</v>
      </c>
      <c r="G95" s="29">
        <f>SUM(G96:G102)</f>
        <v>25685.870000000003</v>
      </c>
      <c r="H95" s="29">
        <f>SUM(H96:H102)</f>
        <v>40946.550000000003</v>
      </c>
      <c r="I95" s="9">
        <f t="shared" si="0"/>
        <v>0.44285982758620696</v>
      </c>
      <c r="J95" s="8">
        <f t="shared" si="1"/>
        <v>0.62730242230419908</v>
      </c>
    </row>
    <row r="96" spans="1:10" ht="15" customHeight="1" x14ac:dyDescent="0.2">
      <c r="A96" s="13" t="s">
        <v>245</v>
      </c>
      <c r="B96" s="92" t="s">
        <v>304</v>
      </c>
      <c r="C96" s="16">
        <v>613712</v>
      </c>
      <c r="D96" s="156">
        <v>2000</v>
      </c>
      <c r="E96" s="156"/>
      <c r="F96" s="156">
        <f t="shared" si="7"/>
        <v>2000</v>
      </c>
      <c r="G96" s="33"/>
      <c r="H96" s="33">
        <v>322.92</v>
      </c>
      <c r="I96" s="9">
        <f t="shared" si="0"/>
        <v>0</v>
      </c>
      <c r="J96" s="8">
        <f t="shared" si="1"/>
        <v>0</v>
      </c>
    </row>
    <row r="97" spans="1:10" ht="15" customHeight="1" x14ac:dyDescent="0.2">
      <c r="A97" s="13" t="s">
        <v>246</v>
      </c>
      <c r="B97" s="92" t="s">
        <v>305</v>
      </c>
      <c r="C97" s="16">
        <v>613713</v>
      </c>
      <c r="D97" s="156">
        <v>8000</v>
      </c>
      <c r="E97" s="156"/>
      <c r="F97" s="156">
        <f t="shared" ref="F97:F106" si="8">SUM(D97:E97)</f>
        <v>8000</v>
      </c>
      <c r="G97" s="153">
        <v>5619.01</v>
      </c>
      <c r="H97" s="153">
        <v>13707.54</v>
      </c>
      <c r="I97" s="9">
        <f t="shared" si="0"/>
        <v>0.70237625000000004</v>
      </c>
      <c r="J97" s="8">
        <f t="shared" si="1"/>
        <v>0.40992110911221125</v>
      </c>
    </row>
    <row r="98" spans="1:10" ht="15" customHeight="1" x14ac:dyDescent="0.2">
      <c r="A98" s="13" t="s">
        <v>247</v>
      </c>
      <c r="B98" s="152" t="s">
        <v>306</v>
      </c>
      <c r="C98" s="17">
        <v>613721</v>
      </c>
      <c r="D98" s="156"/>
      <c r="E98" s="156"/>
      <c r="F98" s="156">
        <f t="shared" si="8"/>
        <v>0</v>
      </c>
      <c r="G98" s="153"/>
      <c r="H98" s="153"/>
      <c r="I98" s="9" t="e">
        <f t="shared" si="0"/>
        <v>#DIV/0!</v>
      </c>
      <c r="J98" s="8" t="e">
        <f t="shared" si="1"/>
        <v>#DIV/0!</v>
      </c>
    </row>
    <row r="99" spans="1:10" ht="15" customHeight="1" x14ac:dyDescent="0.2">
      <c r="A99" s="13" t="s">
        <v>301</v>
      </c>
      <c r="B99" s="92" t="s">
        <v>165</v>
      </c>
      <c r="C99" s="16">
        <v>613722</v>
      </c>
      <c r="D99" s="156">
        <v>18000</v>
      </c>
      <c r="E99" s="156"/>
      <c r="F99" s="156">
        <f t="shared" si="8"/>
        <v>18000</v>
      </c>
      <c r="G99" s="153">
        <v>12681.82</v>
      </c>
      <c r="H99" s="153">
        <v>16813.580000000002</v>
      </c>
      <c r="I99" s="9">
        <f t="shared" si="0"/>
        <v>0.70454555555555554</v>
      </c>
      <c r="J99" s="8">
        <f t="shared" si="1"/>
        <v>0.75426054415537902</v>
      </c>
    </row>
    <row r="100" spans="1:10" ht="15" customHeight="1" x14ac:dyDescent="0.2">
      <c r="A100" s="13" t="s">
        <v>302</v>
      </c>
      <c r="B100" s="92" t="s">
        <v>166</v>
      </c>
      <c r="C100" s="16">
        <v>613723</v>
      </c>
      <c r="D100" s="156">
        <v>20000</v>
      </c>
      <c r="E100" s="156"/>
      <c r="F100" s="156">
        <f t="shared" si="8"/>
        <v>20000</v>
      </c>
      <c r="G100" s="153">
        <v>4338.32</v>
      </c>
      <c r="H100" s="153">
        <v>5274.26</v>
      </c>
      <c r="I100" s="9"/>
      <c r="J100" s="8"/>
    </row>
    <row r="101" spans="1:10" ht="25.5" customHeight="1" x14ac:dyDescent="0.2">
      <c r="A101" s="13" t="s">
        <v>303</v>
      </c>
      <c r="B101" s="92" t="s">
        <v>167</v>
      </c>
      <c r="C101" s="16">
        <v>613726</v>
      </c>
      <c r="D101" s="156">
        <v>5000</v>
      </c>
      <c r="E101" s="29"/>
      <c r="F101" s="156">
        <f t="shared" si="8"/>
        <v>5000</v>
      </c>
      <c r="G101" s="156">
        <v>3046.72</v>
      </c>
      <c r="H101" s="156">
        <v>3389.8</v>
      </c>
      <c r="I101" s="9">
        <f t="shared" si="0"/>
        <v>0.609344</v>
      </c>
      <c r="J101" s="8">
        <f t="shared" si="1"/>
        <v>0.89879048911440196</v>
      </c>
    </row>
    <row r="102" spans="1:10" ht="15.75" customHeight="1" x14ac:dyDescent="0.2">
      <c r="A102" s="13" t="s">
        <v>331</v>
      </c>
      <c r="B102" s="92" t="s">
        <v>332</v>
      </c>
      <c r="C102" s="16">
        <v>613728</v>
      </c>
      <c r="D102" s="156">
        <v>5000</v>
      </c>
      <c r="E102" s="15"/>
      <c r="F102" s="15">
        <f t="shared" si="8"/>
        <v>5000</v>
      </c>
      <c r="G102" s="153"/>
      <c r="H102" s="153">
        <v>1438.45</v>
      </c>
      <c r="I102" s="9">
        <f t="shared" si="0"/>
        <v>0</v>
      </c>
      <c r="J102" s="8">
        <f t="shared" si="1"/>
        <v>0</v>
      </c>
    </row>
    <row r="103" spans="1:10" ht="21" customHeight="1" x14ac:dyDescent="0.2">
      <c r="A103" s="149">
        <v>14</v>
      </c>
      <c r="B103" s="150" t="s">
        <v>72</v>
      </c>
      <c r="C103" s="149">
        <v>613800</v>
      </c>
      <c r="D103" s="29">
        <f>SUM(D104:D106)</f>
        <v>10500</v>
      </c>
      <c r="E103" s="29">
        <f>SUM(E104:E106)</f>
        <v>0</v>
      </c>
      <c r="F103" s="65">
        <f t="shared" si="8"/>
        <v>10500</v>
      </c>
      <c r="G103" s="29">
        <f>SUM(G104:G106)</f>
        <v>8348.34</v>
      </c>
      <c r="H103" s="29">
        <f>SUM(H104:H106)</f>
        <v>7675.16</v>
      </c>
      <c r="I103" s="9">
        <f t="shared" si="0"/>
        <v>0.79508000000000001</v>
      </c>
      <c r="J103" s="8">
        <f t="shared" si="1"/>
        <v>1.0877089207260826</v>
      </c>
    </row>
    <row r="104" spans="1:10" ht="15.75" customHeight="1" x14ac:dyDescent="0.2">
      <c r="A104" s="17" t="s">
        <v>248</v>
      </c>
      <c r="B104" s="92" t="s">
        <v>168</v>
      </c>
      <c r="C104" s="16">
        <v>613813</v>
      </c>
      <c r="D104" s="15">
        <v>8000</v>
      </c>
      <c r="E104" s="156"/>
      <c r="F104" s="156">
        <f t="shared" si="8"/>
        <v>8000</v>
      </c>
      <c r="G104" s="153">
        <v>6269.44</v>
      </c>
      <c r="H104" s="153">
        <v>5621.93</v>
      </c>
      <c r="I104" s="9">
        <f t="shared" si="0"/>
        <v>0.78367999999999993</v>
      </c>
      <c r="J104" s="8">
        <f t="shared" si="1"/>
        <v>1.1151757492533703</v>
      </c>
    </row>
    <row r="105" spans="1:10" ht="15" customHeight="1" x14ac:dyDescent="0.2">
      <c r="A105" s="17" t="s">
        <v>249</v>
      </c>
      <c r="B105" s="92" t="s">
        <v>169</v>
      </c>
      <c r="C105" s="16">
        <v>613815</v>
      </c>
      <c r="D105" s="156">
        <v>500</v>
      </c>
      <c r="E105" s="29"/>
      <c r="F105" s="156">
        <f t="shared" si="8"/>
        <v>500</v>
      </c>
      <c r="G105" s="153">
        <v>1810.95</v>
      </c>
      <c r="H105" s="153">
        <v>1584.45</v>
      </c>
      <c r="I105" s="9">
        <f t="shared" si="0"/>
        <v>3.6219000000000001</v>
      </c>
      <c r="J105" s="8">
        <f t="shared" si="1"/>
        <v>1.1429518129319323</v>
      </c>
    </row>
    <row r="106" spans="1:10" ht="15" customHeight="1" x14ac:dyDescent="0.2">
      <c r="A106" s="17" t="s">
        <v>250</v>
      </c>
      <c r="B106" s="92" t="s">
        <v>170</v>
      </c>
      <c r="C106" s="16">
        <v>613821</v>
      </c>
      <c r="D106" s="156">
        <v>2000</v>
      </c>
      <c r="E106" s="156"/>
      <c r="F106" s="156">
        <f t="shared" si="8"/>
        <v>2000</v>
      </c>
      <c r="G106" s="153">
        <v>267.95</v>
      </c>
      <c r="H106" s="153">
        <v>468.78</v>
      </c>
      <c r="I106" s="9">
        <f t="shared" si="0"/>
        <v>0.13397499999999998</v>
      </c>
      <c r="J106" s="8">
        <f t="shared" si="1"/>
        <v>0.57159008490123298</v>
      </c>
    </row>
    <row r="107" spans="1:10" ht="15" customHeight="1" x14ac:dyDescent="0.2">
      <c r="A107" s="151">
        <v>15</v>
      </c>
      <c r="B107" s="148" t="s">
        <v>26</v>
      </c>
      <c r="C107" s="149">
        <v>613900</v>
      </c>
      <c r="D107" s="29">
        <f>SUM(D108:D132)</f>
        <v>206500</v>
      </c>
      <c r="E107" s="29">
        <f>SUM(E108:E132)</f>
        <v>-62000</v>
      </c>
      <c r="F107" s="65">
        <f t="shared" ref="F107:F131" si="9">SUM(D107:E107)</f>
        <v>144500</v>
      </c>
      <c r="G107" s="29">
        <f>SUM(G108:G132)</f>
        <v>149180.61000000002</v>
      </c>
      <c r="H107" s="29">
        <f>SUM(H108:H132)</f>
        <v>198807.1</v>
      </c>
      <c r="I107" s="9">
        <f t="shared" si="0"/>
        <v>1.0323917647058825</v>
      </c>
      <c r="J107" s="8">
        <f t="shared" si="1"/>
        <v>0.75037868365868221</v>
      </c>
    </row>
    <row r="108" spans="1:10" ht="15" customHeight="1" x14ac:dyDescent="0.2">
      <c r="A108" s="13" t="s">
        <v>251</v>
      </c>
      <c r="B108" s="32" t="s">
        <v>171</v>
      </c>
      <c r="C108" s="16">
        <v>613912</v>
      </c>
      <c r="D108" s="156">
        <v>9400</v>
      </c>
      <c r="E108" s="156"/>
      <c r="F108" s="156">
        <f t="shared" si="9"/>
        <v>9400</v>
      </c>
      <c r="G108" s="153">
        <v>8931.44</v>
      </c>
      <c r="H108" s="153">
        <v>4294.3500000000004</v>
      </c>
      <c r="I108" s="9">
        <f t="shared" si="0"/>
        <v>0.95015319148936173</v>
      </c>
      <c r="J108" s="8">
        <f t="shared" si="1"/>
        <v>2.0798118457973849</v>
      </c>
    </row>
    <row r="109" spans="1:10" ht="15" customHeight="1" x14ac:dyDescent="0.2">
      <c r="A109" s="13" t="s">
        <v>252</v>
      </c>
      <c r="B109" s="32" t="s">
        <v>172</v>
      </c>
      <c r="C109" s="16">
        <v>613913</v>
      </c>
      <c r="D109" s="156">
        <v>10000</v>
      </c>
      <c r="E109" s="156"/>
      <c r="F109" s="156">
        <f t="shared" si="9"/>
        <v>10000</v>
      </c>
      <c r="G109" s="153">
        <v>6035.75</v>
      </c>
      <c r="H109" s="153">
        <v>6476.21</v>
      </c>
      <c r="I109" s="9">
        <f t="shared" si="0"/>
        <v>0.60357499999999997</v>
      </c>
      <c r="J109" s="8">
        <f t="shared" si="1"/>
        <v>0.93198799915382613</v>
      </c>
    </row>
    <row r="110" spans="1:10" ht="15" customHeight="1" x14ac:dyDescent="0.2">
      <c r="A110" s="13" t="s">
        <v>253</v>
      </c>
      <c r="B110" s="32" t="s">
        <v>173</v>
      </c>
      <c r="C110" s="16">
        <v>613914</v>
      </c>
      <c r="D110" s="156">
        <v>58100</v>
      </c>
      <c r="E110" s="156"/>
      <c r="F110" s="156">
        <f t="shared" si="9"/>
        <v>58100</v>
      </c>
      <c r="G110" s="153">
        <v>40674.089999999997</v>
      </c>
      <c r="H110" s="153">
        <v>41550.29</v>
      </c>
      <c r="I110" s="9">
        <f t="shared" si="0"/>
        <v>0.70007039586919095</v>
      </c>
      <c r="J110" s="8">
        <f t="shared" si="1"/>
        <v>0.97891230121378203</v>
      </c>
    </row>
    <row r="111" spans="1:10" ht="15" customHeight="1" x14ac:dyDescent="0.2">
      <c r="A111" s="13" t="s">
        <v>254</v>
      </c>
      <c r="B111" s="32" t="s">
        <v>174</v>
      </c>
      <c r="C111" s="16">
        <v>613915</v>
      </c>
      <c r="D111" s="156">
        <v>13100</v>
      </c>
      <c r="E111" s="156"/>
      <c r="F111" s="156">
        <f t="shared" si="9"/>
        <v>13100</v>
      </c>
      <c r="G111" s="153">
        <v>14875.91</v>
      </c>
      <c r="H111" s="153">
        <v>18090.22</v>
      </c>
      <c r="I111" s="9">
        <f t="shared" si="0"/>
        <v>1.1355656488549619</v>
      </c>
      <c r="J111" s="8">
        <f t="shared" si="1"/>
        <v>0.82231780486915018</v>
      </c>
    </row>
    <row r="112" spans="1:10" ht="15" customHeight="1" x14ac:dyDescent="0.2">
      <c r="A112" s="13" t="s">
        <v>255</v>
      </c>
      <c r="B112" s="32" t="s">
        <v>175</v>
      </c>
      <c r="C112" s="16">
        <v>613919</v>
      </c>
      <c r="D112" s="156">
        <v>5000</v>
      </c>
      <c r="E112" s="156"/>
      <c r="F112" s="156">
        <f t="shared" si="9"/>
        <v>5000</v>
      </c>
      <c r="G112" s="153">
        <v>3883.75</v>
      </c>
      <c r="H112" s="153">
        <v>3123.75</v>
      </c>
      <c r="I112" s="9">
        <f t="shared" si="0"/>
        <v>0.77675000000000005</v>
      </c>
      <c r="J112" s="8">
        <f t="shared" si="1"/>
        <v>1.2432973189275711</v>
      </c>
    </row>
    <row r="113" spans="1:10" ht="15" customHeight="1" x14ac:dyDescent="0.2">
      <c r="A113" s="13" t="s">
        <v>256</v>
      </c>
      <c r="B113" s="32" t="s">
        <v>176</v>
      </c>
      <c r="C113" s="16">
        <v>613921</v>
      </c>
      <c r="D113" s="156">
        <v>34000</v>
      </c>
      <c r="E113" s="156">
        <v>-30000</v>
      </c>
      <c r="F113" s="156">
        <f t="shared" si="9"/>
        <v>4000</v>
      </c>
      <c r="G113" s="153">
        <v>3255</v>
      </c>
      <c r="H113" s="153">
        <v>11595.98</v>
      </c>
      <c r="I113" s="9">
        <f t="shared" si="0"/>
        <v>0.81374999999999997</v>
      </c>
      <c r="J113" s="8">
        <f t="shared" si="1"/>
        <v>0.28070072559628423</v>
      </c>
    </row>
    <row r="114" spans="1:10" ht="15" customHeight="1" x14ac:dyDescent="0.2">
      <c r="A114" s="13" t="s">
        <v>257</v>
      </c>
      <c r="B114" s="32" t="s">
        <v>356</v>
      </c>
      <c r="C114" s="16">
        <v>613922</v>
      </c>
      <c r="D114" s="156">
        <v>4000</v>
      </c>
      <c r="E114" s="156"/>
      <c r="F114" s="156">
        <f t="shared" si="9"/>
        <v>4000</v>
      </c>
      <c r="G114" s="153">
        <v>2646.3</v>
      </c>
      <c r="H114" s="153">
        <v>3938.9</v>
      </c>
      <c r="I114" s="9">
        <f t="shared" si="0"/>
        <v>0.66157500000000002</v>
      </c>
      <c r="J114" s="8">
        <f t="shared" si="1"/>
        <v>0.67183731498641752</v>
      </c>
    </row>
    <row r="115" spans="1:10" ht="15" customHeight="1" x14ac:dyDescent="0.2">
      <c r="A115" s="13" t="s">
        <v>258</v>
      </c>
      <c r="B115" s="32" t="s">
        <v>368</v>
      </c>
      <c r="C115" s="16">
        <v>613933</v>
      </c>
      <c r="D115" s="156"/>
      <c r="E115" s="156"/>
      <c r="F115" s="156">
        <f t="shared" si="9"/>
        <v>0</v>
      </c>
      <c r="G115" s="153"/>
      <c r="H115" s="153"/>
      <c r="I115" s="9" t="e">
        <f t="shared" si="0"/>
        <v>#DIV/0!</v>
      </c>
      <c r="J115" s="8" t="e">
        <f t="shared" si="1"/>
        <v>#DIV/0!</v>
      </c>
    </row>
    <row r="116" spans="1:10" ht="15" customHeight="1" x14ac:dyDescent="0.2">
      <c r="A116" s="13" t="s">
        <v>259</v>
      </c>
      <c r="B116" s="32" t="s">
        <v>334</v>
      </c>
      <c r="C116" s="16">
        <v>613936</v>
      </c>
      <c r="D116" s="156">
        <v>19000</v>
      </c>
      <c r="E116" s="156">
        <v>-11900</v>
      </c>
      <c r="F116" s="156">
        <f t="shared" si="9"/>
        <v>7100</v>
      </c>
      <c r="G116" s="153">
        <v>6475.56</v>
      </c>
      <c r="H116" s="153">
        <v>18511.849999999999</v>
      </c>
      <c r="I116" s="9">
        <f t="shared" si="0"/>
        <v>0.91205070422535217</v>
      </c>
      <c r="J116" s="8">
        <f t="shared" si="1"/>
        <v>0.34980620521449779</v>
      </c>
    </row>
    <row r="117" spans="1:10" ht="15" customHeight="1" x14ac:dyDescent="0.2">
      <c r="A117" s="13" t="s">
        <v>260</v>
      </c>
      <c r="B117" s="32" t="s">
        <v>177</v>
      </c>
      <c r="C117" s="16">
        <v>613939</v>
      </c>
      <c r="D117" s="156">
        <v>3000</v>
      </c>
      <c r="E117" s="156">
        <v>-3000</v>
      </c>
      <c r="F117" s="156">
        <f t="shared" si="9"/>
        <v>0</v>
      </c>
      <c r="G117" s="153">
        <v>15422.21</v>
      </c>
      <c r="H117" s="153"/>
      <c r="I117" s="9" t="e">
        <f t="shared" si="0"/>
        <v>#DIV/0!</v>
      </c>
      <c r="J117" s="8" t="e">
        <f t="shared" si="1"/>
        <v>#DIV/0!</v>
      </c>
    </row>
    <row r="118" spans="1:10" ht="17.25" customHeight="1" x14ac:dyDescent="0.2">
      <c r="A118" s="13" t="s">
        <v>261</v>
      </c>
      <c r="B118" s="32" t="s">
        <v>178</v>
      </c>
      <c r="C118" s="16">
        <v>613955</v>
      </c>
      <c r="D118" s="156">
        <v>4000</v>
      </c>
      <c r="E118" s="156"/>
      <c r="F118" s="156">
        <f t="shared" si="9"/>
        <v>4000</v>
      </c>
      <c r="G118" s="153">
        <v>15416.56</v>
      </c>
      <c r="H118" s="153">
        <v>15892.25</v>
      </c>
      <c r="I118" s="9">
        <f t="shared" si="0"/>
        <v>3.8541399999999997</v>
      </c>
      <c r="J118" s="8">
        <f t="shared" si="1"/>
        <v>0.97006780034293438</v>
      </c>
    </row>
    <row r="119" spans="1:10" ht="15" customHeight="1" x14ac:dyDescent="0.2">
      <c r="A119" s="13" t="s">
        <v>262</v>
      </c>
      <c r="B119" s="32" t="s">
        <v>179</v>
      </c>
      <c r="C119" s="16">
        <v>613956</v>
      </c>
      <c r="D119" s="156">
        <v>1600</v>
      </c>
      <c r="E119" s="156"/>
      <c r="F119" s="156">
        <f t="shared" si="9"/>
        <v>1600</v>
      </c>
      <c r="G119" s="153">
        <v>1712.95</v>
      </c>
      <c r="H119" s="153">
        <v>1765.8</v>
      </c>
      <c r="I119" s="9">
        <f t="shared" si="0"/>
        <v>1.07059375</v>
      </c>
      <c r="J119" s="8">
        <f t="shared" si="1"/>
        <v>0.97007022312832714</v>
      </c>
    </row>
    <row r="120" spans="1:10" ht="15" customHeight="1" x14ac:dyDescent="0.2">
      <c r="A120" s="13" t="s">
        <v>263</v>
      </c>
      <c r="B120" s="32" t="s">
        <v>180</v>
      </c>
      <c r="C120" s="16">
        <v>613957</v>
      </c>
      <c r="D120" s="156"/>
      <c r="E120" s="156"/>
      <c r="F120" s="156">
        <f t="shared" si="9"/>
        <v>0</v>
      </c>
      <c r="G120" s="153">
        <v>40.799999999999997</v>
      </c>
      <c r="H120" s="153">
        <v>45.68</v>
      </c>
      <c r="I120" s="9" t="e">
        <f t="shared" si="0"/>
        <v>#DIV/0!</v>
      </c>
      <c r="J120" s="8">
        <f t="shared" si="1"/>
        <v>0.89316987740805598</v>
      </c>
    </row>
    <row r="121" spans="1:10" ht="15" customHeight="1" x14ac:dyDescent="0.2">
      <c r="A121" s="13" t="s">
        <v>264</v>
      </c>
      <c r="B121" s="32" t="s">
        <v>181</v>
      </c>
      <c r="C121" s="16">
        <v>613958</v>
      </c>
      <c r="D121" s="156">
        <v>2000</v>
      </c>
      <c r="E121" s="156"/>
      <c r="F121" s="156">
        <f t="shared" si="9"/>
        <v>2000</v>
      </c>
      <c r="G121" s="153">
        <v>3847.92</v>
      </c>
      <c r="H121" s="153">
        <v>3687.22</v>
      </c>
      <c r="I121" s="9">
        <f t="shared" si="0"/>
        <v>1.9239600000000001</v>
      </c>
      <c r="J121" s="8">
        <f t="shared" si="1"/>
        <v>1.0435829703679196</v>
      </c>
    </row>
    <row r="122" spans="1:10" ht="23.25" customHeight="1" x14ac:dyDescent="0.2">
      <c r="A122" s="13" t="s">
        <v>265</v>
      </c>
      <c r="B122" s="32" t="s">
        <v>320</v>
      </c>
      <c r="C122" s="16">
        <v>613962</v>
      </c>
      <c r="D122" s="156">
        <v>1000</v>
      </c>
      <c r="E122" s="156"/>
      <c r="F122" s="156">
        <f t="shared" si="9"/>
        <v>1000</v>
      </c>
      <c r="G122" s="153">
        <v>630</v>
      </c>
      <c r="H122" s="153">
        <v>1439.1</v>
      </c>
      <c r="I122" s="9">
        <f t="shared" si="0"/>
        <v>0.63</v>
      </c>
      <c r="J122" s="8">
        <f t="shared" si="1"/>
        <v>0.43777360850531583</v>
      </c>
    </row>
    <row r="123" spans="1:10" ht="14.25" customHeight="1" x14ac:dyDescent="0.2">
      <c r="A123" s="13" t="s">
        <v>266</v>
      </c>
      <c r="B123" s="32" t="s">
        <v>287</v>
      </c>
      <c r="C123" s="16">
        <v>613971</v>
      </c>
      <c r="D123" s="156">
        <v>26000</v>
      </c>
      <c r="E123" s="156">
        <v>-7000</v>
      </c>
      <c r="F123" s="156">
        <f t="shared" si="9"/>
        <v>19000</v>
      </c>
      <c r="G123" s="153">
        <v>16500</v>
      </c>
      <c r="H123" s="153">
        <v>17500</v>
      </c>
      <c r="I123" s="9">
        <f t="shared" si="0"/>
        <v>0.86842105263157898</v>
      </c>
      <c r="J123" s="8">
        <f t="shared" si="1"/>
        <v>0.94285714285714284</v>
      </c>
    </row>
    <row r="124" spans="1:10" ht="23.25" customHeight="1" x14ac:dyDescent="0.2">
      <c r="A124" s="13" t="s">
        <v>288</v>
      </c>
      <c r="B124" s="32" t="s">
        <v>357</v>
      </c>
      <c r="C124" s="16">
        <v>613973</v>
      </c>
      <c r="D124" s="156"/>
      <c r="E124" s="169"/>
      <c r="F124" s="156">
        <f t="shared" si="9"/>
        <v>0</v>
      </c>
      <c r="G124" s="153"/>
      <c r="H124" s="153">
        <v>9989.6</v>
      </c>
      <c r="I124" s="9" t="e">
        <f t="shared" si="0"/>
        <v>#DIV/0!</v>
      </c>
      <c r="J124" s="8">
        <f t="shared" si="1"/>
        <v>0</v>
      </c>
    </row>
    <row r="125" spans="1:10" ht="15" customHeight="1" x14ac:dyDescent="0.2">
      <c r="A125" s="13" t="s">
        <v>308</v>
      </c>
      <c r="B125" s="32" t="s">
        <v>182</v>
      </c>
      <c r="C125" s="16">
        <v>613981</v>
      </c>
      <c r="D125" s="156">
        <v>3100</v>
      </c>
      <c r="E125" s="156">
        <v>-100</v>
      </c>
      <c r="F125" s="156">
        <f t="shared" si="9"/>
        <v>3000</v>
      </c>
      <c r="G125" s="153">
        <v>1571.51</v>
      </c>
      <c r="H125" s="153">
        <v>1672.64</v>
      </c>
      <c r="I125" s="9">
        <f t="shared" si="0"/>
        <v>0.52383666666666662</v>
      </c>
      <c r="J125" s="8">
        <f t="shared" si="1"/>
        <v>0.93953869332312989</v>
      </c>
    </row>
    <row r="126" spans="1:10" ht="22.5" customHeight="1" x14ac:dyDescent="0.2">
      <c r="A126" s="13" t="s">
        <v>309</v>
      </c>
      <c r="B126" s="32" t="s">
        <v>183</v>
      </c>
      <c r="C126" s="16">
        <v>613984</v>
      </c>
      <c r="D126" s="156">
        <v>1600</v>
      </c>
      <c r="E126" s="156"/>
      <c r="F126" s="156">
        <f t="shared" si="9"/>
        <v>1600</v>
      </c>
      <c r="G126" s="153">
        <v>40.72</v>
      </c>
      <c r="H126" s="153">
        <v>42.27</v>
      </c>
      <c r="I126" s="9">
        <f t="shared" si="0"/>
        <v>2.545E-2</v>
      </c>
      <c r="J126" s="8">
        <f t="shared" si="1"/>
        <v>0.9633309675893067</v>
      </c>
    </row>
    <row r="127" spans="1:10" ht="22.5" customHeight="1" x14ac:dyDescent="0.2">
      <c r="A127" s="13" t="s">
        <v>321</v>
      </c>
      <c r="B127" s="32" t="s">
        <v>184</v>
      </c>
      <c r="C127" s="16">
        <v>613985</v>
      </c>
      <c r="D127" s="156">
        <v>1600</v>
      </c>
      <c r="E127" s="156"/>
      <c r="F127" s="156">
        <f t="shared" si="9"/>
        <v>1600</v>
      </c>
      <c r="G127" s="153">
        <v>2455.84</v>
      </c>
      <c r="H127" s="153">
        <v>2643.1</v>
      </c>
      <c r="I127" s="9">
        <f t="shared" si="0"/>
        <v>1.5349000000000002</v>
      </c>
      <c r="J127" s="8">
        <f t="shared" si="1"/>
        <v>0.92915137527902847</v>
      </c>
    </row>
    <row r="128" spans="1:10" ht="15" customHeight="1" x14ac:dyDescent="0.2">
      <c r="A128" s="13" t="s">
        <v>333</v>
      </c>
      <c r="B128" s="32" t="s">
        <v>358</v>
      </c>
      <c r="C128" s="16">
        <v>613987</v>
      </c>
      <c r="D128" s="156"/>
      <c r="E128" s="65"/>
      <c r="F128" s="156">
        <f t="shared" si="9"/>
        <v>0</v>
      </c>
      <c r="G128" s="153"/>
      <c r="H128" s="153">
        <v>1026.7</v>
      </c>
      <c r="I128" s="9" t="e">
        <f t="shared" si="0"/>
        <v>#DIV/0!</v>
      </c>
      <c r="J128" s="8">
        <f t="shared" si="1"/>
        <v>0</v>
      </c>
    </row>
    <row r="129" spans="1:10" ht="15" customHeight="1" x14ac:dyDescent="0.2">
      <c r="A129" s="13" t="s">
        <v>336</v>
      </c>
      <c r="B129" s="32" t="s">
        <v>359</v>
      </c>
      <c r="C129" s="16">
        <v>613989</v>
      </c>
      <c r="D129" s="156"/>
      <c r="E129" s="65"/>
      <c r="F129" s="156">
        <f t="shared" si="9"/>
        <v>0</v>
      </c>
      <c r="G129" s="153"/>
      <c r="H129" s="153">
        <v>5220.0200000000004</v>
      </c>
      <c r="I129" s="9" t="e">
        <f t="shared" si="0"/>
        <v>#DIV/0!</v>
      </c>
      <c r="J129" s="8">
        <f t="shared" si="1"/>
        <v>0</v>
      </c>
    </row>
    <row r="130" spans="1:10" ht="15" customHeight="1" x14ac:dyDescent="0.2">
      <c r="A130" s="13" t="s">
        <v>360</v>
      </c>
      <c r="B130" s="32" t="s">
        <v>185</v>
      </c>
      <c r="C130" s="16">
        <v>613991</v>
      </c>
      <c r="D130" s="156"/>
      <c r="E130" s="29"/>
      <c r="F130" s="156">
        <f t="shared" si="9"/>
        <v>0</v>
      </c>
      <c r="G130" s="153">
        <v>1962.51</v>
      </c>
      <c r="H130" s="153">
        <v>27677.82</v>
      </c>
      <c r="I130" s="9" t="e">
        <f t="shared" si="0"/>
        <v>#DIV/0!</v>
      </c>
      <c r="J130" s="8">
        <f t="shared" si="1"/>
        <v>7.0905512067063081E-2</v>
      </c>
    </row>
    <row r="131" spans="1:10" ht="25.5" customHeight="1" x14ac:dyDescent="0.2">
      <c r="A131" s="13" t="s">
        <v>361</v>
      </c>
      <c r="B131" s="32" t="s">
        <v>186</v>
      </c>
      <c r="C131" s="16">
        <v>613995</v>
      </c>
      <c r="D131" s="156"/>
      <c r="E131" s="29"/>
      <c r="F131" s="156">
        <f t="shared" si="9"/>
        <v>0</v>
      </c>
      <c r="G131" s="65"/>
      <c r="H131" s="65"/>
      <c r="I131" s="9" t="e">
        <f t="shared" si="0"/>
        <v>#DIV/0!</v>
      </c>
      <c r="J131" s="8" t="e">
        <f t="shared" si="1"/>
        <v>#DIV/0!</v>
      </c>
    </row>
    <row r="132" spans="1:10" ht="29.25" customHeight="1" x14ac:dyDescent="0.2">
      <c r="A132" s="13" t="s">
        <v>362</v>
      </c>
      <c r="B132" s="32" t="s">
        <v>337</v>
      </c>
      <c r="C132" s="16">
        <v>613996</v>
      </c>
      <c r="D132" s="156">
        <v>10000</v>
      </c>
      <c r="E132" s="156">
        <v>-10000</v>
      </c>
      <c r="F132" s="156">
        <f t="shared" ref="F132:F148" si="10">SUM(D132:E132)</f>
        <v>0</v>
      </c>
      <c r="G132" s="153">
        <v>2801.79</v>
      </c>
      <c r="H132" s="153">
        <v>2623.35</v>
      </c>
      <c r="I132" s="9" t="e">
        <f t="shared" si="0"/>
        <v>#DIV/0!</v>
      </c>
      <c r="J132" s="8">
        <f t="shared" si="1"/>
        <v>1.0680198982217395</v>
      </c>
    </row>
    <row r="133" spans="1:10" ht="22.5" customHeight="1" x14ac:dyDescent="0.2">
      <c r="A133" s="149">
        <v>16</v>
      </c>
      <c r="B133" s="31" t="s">
        <v>4</v>
      </c>
      <c r="C133" s="30">
        <v>614000</v>
      </c>
      <c r="D133" s="29">
        <f>D134+D135+D136+D148</f>
        <v>5990000</v>
      </c>
      <c r="E133" s="29">
        <f>E134+E135+E136+E148</f>
        <v>0</v>
      </c>
      <c r="F133" s="29">
        <f t="shared" si="10"/>
        <v>5990000</v>
      </c>
      <c r="G133" s="29">
        <f>G134+G135+G136+G148</f>
        <v>50000</v>
      </c>
      <c r="H133" s="29">
        <f>H134+H135+H136+H148</f>
        <v>5855001.3499999996</v>
      </c>
      <c r="I133" s="9">
        <f t="shared" si="0"/>
        <v>8.3472454090150246E-3</v>
      </c>
      <c r="J133" s="8">
        <f t="shared" si="1"/>
        <v>8.539707680853055E-3</v>
      </c>
    </row>
    <row r="134" spans="1:10" ht="15" customHeight="1" x14ac:dyDescent="0.2">
      <c r="A134" s="151">
        <v>17</v>
      </c>
      <c r="B134" s="25" t="s">
        <v>30</v>
      </c>
      <c r="C134" s="16">
        <v>614100</v>
      </c>
      <c r="D134" s="29"/>
      <c r="E134" s="29"/>
      <c r="F134" s="29"/>
      <c r="G134" s="33"/>
      <c r="H134" s="33"/>
      <c r="I134" s="9" t="e">
        <f t="shared" si="0"/>
        <v>#DIV/0!</v>
      </c>
      <c r="J134" s="8" t="e">
        <f t="shared" si="1"/>
        <v>#DIV/0!</v>
      </c>
    </row>
    <row r="135" spans="1:10" ht="15" customHeight="1" x14ac:dyDescent="0.2">
      <c r="A135" s="149">
        <v>18</v>
      </c>
      <c r="B135" s="25" t="s">
        <v>33</v>
      </c>
      <c r="C135" s="16">
        <v>614200</v>
      </c>
      <c r="D135" s="29">
        <v>110000</v>
      </c>
      <c r="E135" s="156"/>
      <c r="F135" s="156">
        <f t="shared" ref="F135:F140" si="11">SUM(D135:E135)</f>
        <v>110000</v>
      </c>
      <c r="G135" s="153"/>
      <c r="H135" s="153">
        <v>100000</v>
      </c>
      <c r="I135" s="9">
        <f t="shared" si="0"/>
        <v>0</v>
      </c>
      <c r="J135" s="8">
        <f t="shared" si="1"/>
        <v>0</v>
      </c>
    </row>
    <row r="136" spans="1:10" ht="15" customHeight="1" x14ac:dyDescent="0.2">
      <c r="A136" s="151">
        <v>19</v>
      </c>
      <c r="B136" s="155" t="s">
        <v>34</v>
      </c>
      <c r="C136" s="67">
        <v>614300</v>
      </c>
      <c r="D136" s="29">
        <f>SUM(D137:D147)</f>
        <v>5880000</v>
      </c>
      <c r="E136" s="156">
        <f>SUM(E137:E146)</f>
        <v>0</v>
      </c>
      <c r="F136" s="156">
        <f t="shared" si="11"/>
        <v>5880000</v>
      </c>
      <c r="G136" s="29">
        <f>SUM(G137:G146)</f>
        <v>50000</v>
      </c>
      <c r="H136" s="29">
        <f>SUM(H137:H146)</f>
        <v>5755001.3499999996</v>
      </c>
      <c r="I136" s="9">
        <f t="shared" si="0"/>
        <v>8.5034013605442185E-3</v>
      </c>
      <c r="J136" s="8">
        <f t="shared" si="1"/>
        <v>8.6880952686483742E-3</v>
      </c>
    </row>
    <row r="137" spans="1:10" ht="15" customHeight="1" x14ac:dyDescent="0.2">
      <c r="A137" s="13" t="s">
        <v>267</v>
      </c>
      <c r="B137" s="25" t="s">
        <v>191</v>
      </c>
      <c r="C137" s="16">
        <v>614300</v>
      </c>
      <c r="D137" s="156">
        <v>3097000</v>
      </c>
      <c r="E137" s="156"/>
      <c r="F137" s="156">
        <f t="shared" si="11"/>
        <v>3097000</v>
      </c>
      <c r="G137" s="153"/>
      <c r="H137" s="153">
        <v>3097000</v>
      </c>
      <c r="I137" s="9">
        <f t="shared" si="0"/>
        <v>0</v>
      </c>
      <c r="J137" s="8">
        <f t="shared" si="1"/>
        <v>0</v>
      </c>
    </row>
    <row r="138" spans="1:10" ht="18" customHeight="1" x14ac:dyDescent="0.2">
      <c r="A138" s="13" t="s">
        <v>268</v>
      </c>
      <c r="B138" s="25" t="s">
        <v>192</v>
      </c>
      <c r="C138" s="16">
        <v>614300</v>
      </c>
      <c r="D138" s="156">
        <v>390000</v>
      </c>
      <c r="E138" s="156"/>
      <c r="F138" s="156">
        <f t="shared" si="11"/>
        <v>390000</v>
      </c>
      <c r="G138" s="153"/>
      <c r="H138" s="153">
        <v>390000</v>
      </c>
      <c r="I138" s="9">
        <f t="shared" si="0"/>
        <v>0</v>
      </c>
      <c r="J138" s="8">
        <f t="shared" si="1"/>
        <v>0</v>
      </c>
    </row>
    <row r="139" spans="1:10" ht="25.5" customHeight="1" x14ac:dyDescent="0.2">
      <c r="A139" s="13" t="s">
        <v>269</v>
      </c>
      <c r="B139" s="25" t="s">
        <v>193</v>
      </c>
      <c r="C139" s="16">
        <v>614300</v>
      </c>
      <c r="D139" s="156">
        <v>117000</v>
      </c>
      <c r="E139" s="156"/>
      <c r="F139" s="156">
        <f t="shared" si="11"/>
        <v>117000</v>
      </c>
      <c r="G139" s="156"/>
      <c r="H139" s="156">
        <v>117000</v>
      </c>
      <c r="I139" s="9">
        <f t="shared" si="0"/>
        <v>0</v>
      </c>
      <c r="J139" s="8">
        <f t="shared" si="1"/>
        <v>0</v>
      </c>
    </row>
    <row r="140" spans="1:10" ht="25.5" customHeight="1" x14ac:dyDescent="0.2">
      <c r="A140" s="13" t="s">
        <v>270</v>
      </c>
      <c r="B140" s="25" t="s">
        <v>194</v>
      </c>
      <c r="C140" s="16">
        <v>614300</v>
      </c>
      <c r="D140" s="156">
        <v>1342000</v>
      </c>
      <c r="E140" s="156"/>
      <c r="F140" s="156">
        <f t="shared" si="11"/>
        <v>1342000</v>
      </c>
      <c r="G140" s="156"/>
      <c r="H140" s="156">
        <v>1352000</v>
      </c>
      <c r="I140" s="9">
        <f t="shared" si="0"/>
        <v>0</v>
      </c>
      <c r="J140" s="8">
        <f t="shared" si="1"/>
        <v>0</v>
      </c>
    </row>
    <row r="141" spans="1:10" ht="22.5" customHeight="1" x14ac:dyDescent="0.2">
      <c r="A141" s="13" t="s">
        <v>271</v>
      </c>
      <c r="B141" s="25" t="s">
        <v>322</v>
      </c>
      <c r="C141" s="16">
        <v>614300</v>
      </c>
      <c r="D141" s="156">
        <v>444000</v>
      </c>
      <c r="E141" s="29"/>
      <c r="F141" s="156">
        <f t="shared" si="10"/>
        <v>444000</v>
      </c>
      <c r="G141" s="156"/>
      <c r="H141" s="156">
        <v>410491.35</v>
      </c>
      <c r="I141" s="9">
        <f t="shared" si="0"/>
        <v>0</v>
      </c>
      <c r="J141" s="8">
        <f t="shared" si="1"/>
        <v>0</v>
      </c>
    </row>
    <row r="142" spans="1:10" ht="25.5" customHeight="1" x14ac:dyDescent="0.2">
      <c r="A142" s="13" t="s">
        <v>335</v>
      </c>
      <c r="B142" s="25" t="s">
        <v>363</v>
      </c>
      <c r="C142" s="16">
        <v>614300</v>
      </c>
      <c r="D142" s="156">
        <v>10000</v>
      </c>
      <c r="E142" s="29"/>
      <c r="F142" s="156">
        <f t="shared" si="10"/>
        <v>10000</v>
      </c>
      <c r="G142" s="156"/>
      <c r="H142" s="156">
        <v>8510</v>
      </c>
      <c r="I142" s="9">
        <f t="shared" si="0"/>
        <v>0</v>
      </c>
      <c r="J142" s="8">
        <f t="shared" si="1"/>
        <v>0</v>
      </c>
    </row>
    <row r="143" spans="1:10" ht="25.5" customHeight="1" x14ac:dyDescent="0.2">
      <c r="A143" s="13" t="s">
        <v>364</v>
      </c>
      <c r="B143" s="25" t="s">
        <v>365</v>
      </c>
      <c r="C143" s="16">
        <v>614300</v>
      </c>
      <c r="D143" s="156">
        <v>50000</v>
      </c>
      <c r="E143" s="29"/>
      <c r="F143" s="156">
        <f t="shared" si="10"/>
        <v>50000</v>
      </c>
      <c r="G143" s="156">
        <v>50000</v>
      </c>
      <c r="H143" s="156">
        <v>50000</v>
      </c>
      <c r="I143" s="9">
        <f t="shared" si="0"/>
        <v>1</v>
      </c>
      <c r="J143" s="8">
        <f t="shared" si="1"/>
        <v>1</v>
      </c>
    </row>
    <row r="144" spans="1:10" ht="15" customHeight="1" x14ac:dyDescent="0.2">
      <c r="A144" s="13" t="s">
        <v>366</v>
      </c>
      <c r="B144" s="25" t="s">
        <v>367</v>
      </c>
      <c r="C144" s="16">
        <v>614300</v>
      </c>
      <c r="D144" s="156">
        <v>50000</v>
      </c>
      <c r="E144" s="29"/>
      <c r="F144" s="156">
        <f t="shared" si="10"/>
        <v>50000</v>
      </c>
      <c r="G144" s="156"/>
      <c r="H144" s="156">
        <v>50000</v>
      </c>
      <c r="I144" s="9">
        <f t="shared" si="0"/>
        <v>0</v>
      </c>
      <c r="J144" s="8">
        <f t="shared" si="1"/>
        <v>0</v>
      </c>
    </row>
    <row r="145" spans="1:10" ht="27" customHeight="1" x14ac:dyDescent="0.2">
      <c r="A145" s="13" t="s">
        <v>376</v>
      </c>
      <c r="B145" s="25" t="s">
        <v>377</v>
      </c>
      <c r="C145" s="16">
        <v>614300</v>
      </c>
      <c r="D145" s="156">
        <v>180000</v>
      </c>
      <c r="E145" s="156"/>
      <c r="F145" s="156">
        <f t="shared" si="10"/>
        <v>180000</v>
      </c>
      <c r="G145" s="156"/>
      <c r="H145" s="156">
        <v>180000</v>
      </c>
      <c r="I145" s="9">
        <f t="shared" si="0"/>
        <v>0</v>
      </c>
      <c r="J145" s="8">
        <f t="shared" si="1"/>
        <v>0</v>
      </c>
    </row>
    <row r="146" spans="1:10" ht="30.75" customHeight="1" x14ac:dyDescent="0.2">
      <c r="A146" s="13" t="s">
        <v>391</v>
      </c>
      <c r="B146" s="25" t="s">
        <v>378</v>
      </c>
      <c r="C146" s="16">
        <v>614311</v>
      </c>
      <c r="D146" s="156">
        <v>100000</v>
      </c>
      <c r="E146" s="156"/>
      <c r="F146" s="156">
        <f t="shared" si="10"/>
        <v>100000</v>
      </c>
      <c r="G146" s="156"/>
      <c r="H146" s="156">
        <v>100000</v>
      </c>
      <c r="I146" s="9">
        <f t="shared" si="0"/>
        <v>0</v>
      </c>
      <c r="J146" s="8">
        <f t="shared" si="1"/>
        <v>0</v>
      </c>
    </row>
    <row r="147" spans="1:10" ht="30.75" customHeight="1" x14ac:dyDescent="0.2">
      <c r="A147" s="13" t="s">
        <v>392</v>
      </c>
      <c r="B147" s="25" t="s">
        <v>395</v>
      </c>
      <c r="C147" s="16">
        <v>614311</v>
      </c>
      <c r="D147" s="156">
        <v>100000</v>
      </c>
      <c r="E147" s="156"/>
      <c r="F147" s="156">
        <f t="shared" si="10"/>
        <v>100000</v>
      </c>
      <c r="G147" s="156"/>
      <c r="H147" s="156"/>
      <c r="I147" s="9">
        <f t="shared" si="0"/>
        <v>0</v>
      </c>
      <c r="J147" s="8"/>
    </row>
    <row r="148" spans="1:10" ht="15" customHeight="1" x14ac:dyDescent="0.2">
      <c r="A148" s="149">
        <v>20</v>
      </c>
      <c r="B148" s="148" t="s">
        <v>71</v>
      </c>
      <c r="C148" s="149">
        <v>614400</v>
      </c>
      <c r="D148" s="29"/>
      <c r="E148" s="29"/>
      <c r="F148" s="29">
        <f t="shared" si="10"/>
        <v>0</v>
      </c>
      <c r="G148" s="33"/>
      <c r="H148" s="33"/>
      <c r="I148" s="9" t="e">
        <f t="shared" si="0"/>
        <v>#DIV/0!</v>
      </c>
      <c r="J148" s="8" t="e">
        <f t="shared" si="1"/>
        <v>#DIV/0!</v>
      </c>
    </row>
    <row r="149" spans="1:10" ht="15" customHeight="1" x14ac:dyDescent="0.2">
      <c r="A149" s="151">
        <v>21</v>
      </c>
      <c r="B149" s="101" t="s">
        <v>70</v>
      </c>
      <c r="C149" s="16">
        <v>614500</v>
      </c>
      <c r="D149" s="29"/>
      <c r="E149" s="29"/>
      <c r="F149" s="29"/>
      <c r="G149" s="33"/>
      <c r="H149" s="33"/>
      <c r="I149" s="9" t="e">
        <f t="shared" si="0"/>
        <v>#DIV/0!</v>
      </c>
      <c r="J149" s="8" t="e">
        <f t="shared" si="1"/>
        <v>#DIV/0!</v>
      </c>
    </row>
    <row r="150" spans="1:10" ht="15" customHeight="1" x14ac:dyDescent="0.2">
      <c r="A150" s="149">
        <v>22</v>
      </c>
      <c r="B150" s="32" t="s">
        <v>69</v>
      </c>
      <c r="C150" s="16">
        <v>614600</v>
      </c>
      <c r="D150" s="29"/>
      <c r="E150" s="29">
        <f>SUM(E151:E153)</f>
        <v>0</v>
      </c>
      <c r="F150" s="29">
        <f t="shared" ref="F150:F189" si="12">SUM(D150:E150)</f>
        <v>0</v>
      </c>
      <c r="G150" s="29">
        <f>SUM(G151:G153)</f>
        <v>0</v>
      </c>
      <c r="H150" s="29">
        <f>SUM(H151:H153)</f>
        <v>0</v>
      </c>
      <c r="I150" s="9" t="e">
        <f t="shared" si="0"/>
        <v>#DIV/0!</v>
      </c>
      <c r="J150" s="8" t="e">
        <f t="shared" si="1"/>
        <v>#DIV/0!</v>
      </c>
    </row>
    <row r="151" spans="1:10" ht="15" customHeight="1" x14ac:dyDescent="0.2">
      <c r="A151" s="151">
        <v>23</v>
      </c>
      <c r="B151" s="25" t="s">
        <v>68</v>
      </c>
      <c r="C151" s="16">
        <v>614700</v>
      </c>
      <c r="D151" s="29"/>
      <c r="E151" s="29"/>
      <c r="F151" s="29">
        <f t="shared" si="12"/>
        <v>0</v>
      </c>
      <c r="G151" s="33"/>
      <c r="H151" s="33"/>
      <c r="I151" s="9" t="e">
        <f t="shared" si="0"/>
        <v>#DIV/0!</v>
      </c>
      <c r="J151" s="8" t="e">
        <f t="shared" si="1"/>
        <v>#DIV/0!</v>
      </c>
    </row>
    <row r="152" spans="1:10" ht="15" customHeight="1" x14ac:dyDescent="0.2">
      <c r="A152" s="149">
        <v>24</v>
      </c>
      <c r="B152" s="93" t="s">
        <v>67</v>
      </c>
      <c r="C152" s="94">
        <v>614800</v>
      </c>
      <c r="D152" s="29"/>
      <c r="E152" s="29"/>
      <c r="F152" s="29">
        <f t="shared" si="12"/>
        <v>0</v>
      </c>
      <c r="G152" s="33"/>
      <c r="H152" s="33"/>
      <c r="I152" s="9" t="e">
        <f t="shared" si="0"/>
        <v>#DIV/0!</v>
      </c>
      <c r="J152" s="8" t="e">
        <f t="shared" si="1"/>
        <v>#DIV/0!</v>
      </c>
    </row>
    <row r="153" spans="1:10" ht="15" customHeight="1" x14ac:dyDescent="0.2">
      <c r="A153" s="151">
        <v>25</v>
      </c>
      <c r="B153" s="93" t="s">
        <v>27</v>
      </c>
      <c r="C153" s="94">
        <v>614900</v>
      </c>
      <c r="D153" s="29"/>
      <c r="E153" s="29"/>
      <c r="F153" s="29">
        <f t="shared" si="12"/>
        <v>0</v>
      </c>
      <c r="G153" s="33"/>
      <c r="H153" s="33"/>
      <c r="I153" s="9" t="e">
        <f t="shared" si="0"/>
        <v>#DIV/0!</v>
      </c>
      <c r="J153" s="8" t="e">
        <f t="shared" si="1"/>
        <v>#DIV/0!</v>
      </c>
    </row>
    <row r="154" spans="1:10" ht="15" customHeight="1" x14ac:dyDescent="0.2">
      <c r="A154" s="17">
        <v>26</v>
      </c>
      <c r="B154" s="173" t="s">
        <v>5</v>
      </c>
      <c r="C154" s="174">
        <v>616000</v>
      </c>
      <c r="D154" s="170">
        <f>SUM(D155:D157)</f>
        <v>0</v>
      </c>
      <c r="E154" s="36">
        <f>SUM(E155+E172)</f>
        <v>0</v>
      </c>
      <c r="F154" s="36">
        <f t="shared" si="12"/>
        <v>0</v>
      </c>
      <c r="G154" s="36">
        <f>SUM(G155+G172)</f>
        <v>0</v>
      </c>
      <c r="H154" s="36">
        <f>SUM(H155+H172)</f>
        <v>53853.36</v>
      </c>
      <c r="I154" s="20" t="e">
        <f t="shared" si="0"/>
        <v>#DIV/0!</v>
      </c>
      <c r="J154" s="19">
        <f t="shared" ref="J154:J187" si="13">SUM(G154/H154)</f>
        <v>0</v>
      </c>
    </row>
    <row r="155" spans="1:10" ht="25.5" customHeight="1" x14ac:dyDescent="0.2">
      <c r="A155" s="13">
        <v>27</v>
      </c>
      <c r="B155" s="32" t="s">
        <v>66</v>
      </c>
      <c r="C155" s="16">
        <v>616100</v>
      </c>
      <c r="D155" s="29"/>
      <c r="E155" s="29"/>
      <c r="F155" s="29">
        <f t="shared" si="12"/>
        <v>0</v>
      </c>
      <c r="G155" s="29"/>
      <c r="H155" s="29">
        <f>SUM(H156:H158)</f>
        <v>53853.36</v>
      </c>
      <c r="I155" s="9" t="e">
        <f t="shared" si="0"/>
        <v>#DIV/0!</v>
      </c>
      <c r="J155" s="8">
        <f t="shared" si="13"/>
        <v>0</v>
      </c>
    </row>
    <row r="156" spans="1:10" ht="25.5" customHeight="1" x14ac:dyDescent="0.2">
      <c r="A156" s="17">
        <v>28</v>
      </c>
      <c r="B156" s="32" t="s">
        <v>65</v>
      </c>
      <c r="C156" s="16">
        <v>616200</v>
      </c>
      <c r="D156" s="29"/>
      <c r="E156" s="29"/>
      <c r="F156" s="29">
        <f t="shared" si="12"/>
        <v>0</v>
      </c>
      <c r="G156" s="33"/>
      <c r="H156" s="33"/>
      <c r="I156" s="9" t="e">
        <f t="shared" si="0"/>
        <v>#DIV/0!</v>
      </c>
      <c r="J156" s="8" t="e">
        <f t="shared" si="13"/>
        <v>#DIV/0!</v>
      </c>
    </row>
    <row r="157" spans="1:10" ht="15" customHeight="1" x14ac:dyDescent="0.2">
      <c r="A157" s="13">
        <v>29</v>
      </c>
      <c r="B157" s="32" t="s">
        <v>64</v>
      </c>
      <c r="C157" s="16">
        <v>616300</v>
      </c>
      <c r="D157" s="29"/>
      <c r="E157" s="29"/>
      <c r="F157" s="29">
        <f t="shared" si="12"/>
        <v>0</v>
      </c>
      <c r="G157" s="33"/>
      <c r="H157" s="33"/>
      <c r="I157" s="9" t="e">
        <f t="shared" si="0"/>
        <v>#DIV/0!</v>
      </c>
      <c r="J157" s="8" t="e">
        <f t="shared" si="13"/>
        <v>#DIV/0!</v>
      </c>
    </row>
    <row r="158" spans="1:10" ht="15" customHeight="1" x14ac:dyDescent="0.2">
      <c r="A158" s="13">
        <v>30</v>
      </c>
      <c r="B158" s="12" t="s">
        <v>6</v>
      </c>
      <c r="C158" s="22"/>
      <c r="D158" s="36">
        <f>SUM(D159+D172)</f>
        <v>20000</v>
      </c>
      <c r="E158" s="36">
        <f>SUM(E159+E172)</f>
        <v>0</v>
      </c>
      <c r="F158" s="171">
        <f t="shared" si="12"/>
        <v>20000</v>
      </c>
      <c r="G158" s="36">
        <f>SUM(G159+G172)</f>
        <v>6999.76</v>
      </c>
      <c r="H158" s="172">
        <f>SUM(H159:H169)</f>
        <v>53853.36</v>
      </c>
      <c r="I158" s="175">
        <f t="shared" si="0"/>
        <v>0.34998800000000002</v>
      </c>
      <c r="J158" s="176">
        <f t="shared" si="13"/>
        <v>0.12997814806727009</v>
      </c>
    </row>
    <row r="159" spans="1:10" ht="15" customHeight="1" x14ac:dyDescent="0.2">
      <c r="A159" s="17">
        <v>31</v>
      </c>
      <c r="B159" s="31" t="s">
        <v>7</v>
      </c>
      <c r="C159" s="30">
        <v>821000</v>
      </c>
      <c r="D159" s="29">
        <f>SUM(D160+D161+D162+D171)</f>
        <v>20000</v>
      </c>
      <c r="E159" s="29">
        <f>SUM(E160+E161+E162+E171)</f>
        <v>0</v>
      </c>
      <c r="F159" s="156">
        <f t="shared" si="12"/>
        <v>20000</v>
      </c>
      <c r="G159" s="29">
        <f>SUM(G160+G161+G162+G171)</f>
        <v>6999.76</v>
      </c>
      <c r="H159" s="29">
        <f>SUM(H160+H161+H162+H171)</f>
        <v>0</v>
      </c>
      <c r="I159" s="9">
        <f t="shared" si="0"/>
        <v>0.34998800000000002</v>
      </c>
      <c r="J159" s="8" t="e">
        <f t="shared" si="13"/>
        <v>#DIV/0!</v>
      </c>
    </row>
    <row r="160" spans="1:10" ht="15" customHeight="1" x14ac:dyDescent="0.2">
      <c r="A160" s="13">
        <v>32</v>
      </c>
      <c r="B160" s="34" t="s">
        <v>63</v>
      </c>
      <c r="C160" s="16">
        <v>821100</v>
      </c>
      <c r="D160" s="29"/>
      <c r="E160" s="156"/>
      <c r="F160" s="156">
        <f t="shared" si="12"/>
        <v>0</v>
      </c>
      <c r="G160" s="153"/>
      <c r="H160" s="153"/>
      <c r="I160" s="9" t="e">
        <f t="shared" si="0"/>
        <v>#DIV/0!</v>
      </c>
      <c r="J160" s="8" t="e">
        <f t="shared" si="13"/>
        <v>#DIV/0!</v>
      </c>
    </row>
    <row r="161" spans="1:10" ht="15" customHeight="1" x14ac:dyDescent="0.2">
      <c r="A161" s="17">
        <v>33</v>
      </c>
      <c r="B161" s="32" t="s">
        <v>62</v>
      </c>
      <c r="C161" s="16">
        <v>821200</v>
      </c>
      <c r="D161" s="29"/>
      <c r="E161" s="156"/>
      <c r="F161" s="156">
        <f t="shared" si="12"/>
        <v>0</v>
      </c>
      <c r="G161" s="153"/>
      <c r="H161" s="153"/>
      <c r="I161" s="9" t="e">
        <f t="shared" si="0"/>
        <v>#DIV/0!</v>
      </c>
      <c r="J161" s="8" t="e">
        <f t="shared" si="13"/>
        <v>#DIV/0!</v>
      </c>
    </row>
    <row r="162" spans="1:10" ht="15" customHeight="1" x14ac:dyDescent="0.2">
      <c r="A162" s="151">
        <v>34</v>
      </c>
      <c r="B162" s="148" t="s">
        <v>61</v>
      </c>
      <c r="C162" s="149">
        <v>821300</v>
      </c>
      <c r="D162" s="29">
        <f>SUM(D163:D171)</f>
        <v>20000</v>
      </c>
      <c r="E162" s="29">
        <f>SUM(E163:E171)</f>
        <v>0</v>
      </c>
      <c r="F162" s="156">
        <f t="shared" si="12"/>
        <v>20000</v>
      </c>
      <c r="G162" s="156">
        <f>SUM(G163:G171)</f>
        <v>6999.76</v>
      </c>
      <c r="H162" s="153"/>
      <c r="I162" s="9">
        <f t="shared" si="0"/>
        <v>0.34998800000000002</v>
      </c>
      <c r="J162" s="8" t="e">
        <f t="shared" si="13"/>
        <v>#DIV/0!</v>
      </c>
    </row>
    <row r="163" spans="1:10" ht="15" customHeight="1" x14ac:dyDescent="0.2">
      <c r="A163" s="13" t="s">
        <v>272</v>
      </c>
      <c r="B163" s="32" t="s">
        <v>187</v>
      </c>
      <c r="C163" s="16">
        <v>821311</v>
      </c>
      <c r="D163" s="29"/>
      <c r="E163" s="156"/>
      <c r="F163" s="156">
        <f t="shared" ref="F163" si="14">SUM(D163:E163)</f>
        <v>0</v>
      </c>
      <c r="G163" s="153"/>
      <c r="H163" s="153">
        <v>967.71</v>
      </c>
      <c r="I163" s="9"/>
      <c r="J163" s="8"/>
    </row>
    <row r="164" spans="1:10" ht="15" customHeight="1" x14ac:dyDescent="0.2">
      <c r="A164" s="13" t="s">
        <v>273</v>
      </c>
      <c r="B164" s="32" t="s">
        <v>188</v>
      </c>
      <c r="C164" s="16">
        <v>821312</v>
      </c>
      <c r="D164" s="156">
        <v>20000</v>
      </c>
      <c r="E164" s="156"/>
      <c r="F164" s="156">
        <f t="shared" si="12"/>
        <v>20000</v>
      </c>
      <c r="G164" s="153">
        <v>6999.76</v>
      </c>
      <c r="H164" s="153">
        <v>27898.65</v>
      </c>
      <c r="I164" s="9">
        <f t="shared" si="0"/>
        <v>0.34998800000000002</v>
      </c>
      <c r="J164" s="8">
        <f t="shared" si="13"/>
        <v>0.25089959550014068</v>
      </c>
    </row>
    <row r="165" spans="1:10" ht="15" customHeight="1" x14ac:dyDescent="0.2">
      <c r="A165" s="13" t="s">
        <v>274</v>
      </c>
      <c r="B165" s="32" t="s">
        <v>189</v>
      </c>
      <c r="C165" s="16">
        <v>821321</v>
      </c>
      <c r="D165" s="29"/>
      <c r="E165" s="156"/>
      <c r="F165" s="156">
        <f t="shared" si="12"/>
        <v>0</v>
      </c>
      <c r="G165" s="153"/>
      <c r="H165" s="153">
        <v>24987</v>
      </c>
      <c r="I165" s="9" t="e">
        <f t="shared" si="0"/>
        <v>#DIV/0!</v>
      </c>
      <c r="J165" s="8">
        <f t="shared" si="13"/>
        <v>0</v>
      </c>
    </row>
    <row r="166" spans="1:10" ht="15" customHeight="1" x14ac:dyDescent="0.2">
      <c r="A166" s="13"/>
      <c r="B166" s="32" t="s">
        <v>347</v>
      </c>
      <c r="C166" s="16">
        <v>821341</v>
      </c>
      <c r="D166" s="29"/>
      <c r="E166" s="156"/>
      <c r="F166" s="156"/>
      <c r="G166" s="153"/>
      <c r="H166" s="153"/>
      <c r="I166" s="9"/>
      <c r="J166" s="8" t="e">
        <f t="shared" si="13"/>
        <v>#DIV/0!</v>
      </c>
    </row>
    <row r="167" spans="1:10" ht="15" customHeight="1" x14ac:dyDescent="0.2">
      <c r="A167" s="13" t="s">
        <v>275</v>
      </c>
      <c r="B167" s="32" t="s">
        <v>348</v>
      </c>
      <c r="C167" s="16">
        <v>821342</v>
      </c>
      <c r="D167" s="29"/>
      <c r="E167" s="156"/>
      <c r="F167" s="156">
        <f t="shared" si="12"/>
        <v>0</v>
      </c>
      <c r="G167" s="153"/>
      <c r="H167" s="153"/>
      <c r="I167" s="9" t="e">
        <f t="shared" si="0"/>
        <v>#DIV/0!</v>
      </c>
      <c r="J167" s="8" t="e">
        <f t="shared" si="13"/>
        <v>#DIV/0!</v>
      </c>
    </row>
    <row r="168" spans="1:10" ht="15" customHeight="1" x14ac:dyDescent="0.2">
      <c r="A168" s="13"/>
      <c r="B168" s="32" t="s">
        <v>190</v>
      </c>
      <c r="C168" s="16">
        <v>821399</v>
      </c>
      <c r="D168" s="29"/>
      <c r="E168" s="156"/>
      <c r="F168" s="156">
        <f t="shared" ref="F168" si="15">SUM(D168:E168)</f>
        <v>0</v>
      </c>
      <c r="G168" s="153"/>
      <c r="H168" s="153"/>
      <c r="I168" s="9"/>
      <c r="J168" s="8" t="e">
        <f t="shared" si="13"/>
        <v>#DIV/0!</v>
      </c>
    </row>
    <row r="169" spans="1:10" ht="15" customHeight="1" x14ac:dyDescent="0.2">
      <c r="A169" s="17">
        <v>35</v>
      </c>
      <c r="B169" s="32" t="s">
        <v>60</v>
      </c>
      <c r="C169" s="16">
        <v>821400</v>
      </c>
      <c r="D169" s="29"/>
      <c r="E169" s="29"/>
      <c r="F169" s="29">
        <f t="shared" si="12"/>
        <v>0</v>
      </c>
      <c r="G169" s="33"/>
      <c r="H169" s="33"/>
      <c r="I169" s="9" t="e">
        <f t="shared" si="0"/>
        <v>#DIV/0!</v>
      </c>
      <c r="J169" s="8" t="e">
        <f t="shared" si="13"/>
        <v>#DIV/0!</v>
      </c>
    </row>
    <row r="170" spans="1:10" ht="15" customHeight="1" x14ac:dyDescent="0.2">
      <c r="A170" s="13">
        <v>36</v>
      </c>
      <c r="B170" s="32" t="s">
        <v>59</v>
      </c>
      <c r="C170" s="16">
        <v>821500</v>
      </c>
      <c r="D170" s="29"/>
      <c r="E170" s="29"/>
      <c r="F170" s="29">
        <f t="shared" si="12"/>
        <v>0</v>
      </c>
      <c r="G170" s="33"/>
      <c r="H170" s="33"/>
      <c r="I170" s="9" t="e">
        <f t="shared" si="0"/>
        <v>#DIV/0!</v>
      </c>
      <c r="J170" s="8" t="e">
        <f t="shared" si="13"/>
        <v>#DIV/0!</v>
      </c>
    </row>
    <row r="171" spans="1:10" ht="15" customHeight="1" x14ac:dyDescent="0.2">
      <c r="A171" s="17">
        <v>37</v>
      </c>
      <c r="B171" s="32" t="s">
        <v>58</v>
      </c>
      <c r="C171" s="16">
        <v>821600</v>
      </c>
      <c r="D171" s="29"/>
      <c r="E171" s="29"/>
      <c r="F171" s="29">
        <f t="shared" si="12"/>
        <v>0</v>
      </c>
      <c r="G171" s="33"/>
      <c r="H171" s="33"/>
      <c r="I171" s="9" t="e">
        <f t="shared" si="0"/>
        <v>#DIV/0!</v>
      </c>
      <c r="J171" s="8" t="e">
        <f t="shared" si="13"/>
        <v>#DIV/0!</v>
      </c>
    </row>
    <row r="172" spans="1:10" ht="15" customHeight="1" x14ac:dyDescent="0.2">
      <c r="A172" s="13">
        <v>38</v>
      </c>
      <c r="B172" s="31" t="s">
        <v>8</v>
      </c>
      <c r="C172" s="30">
        <v>615000</v>
      </c>
      <c r="D172" s="29">
        <f>SUM(D173:D175)</f>
        <v>0</v>
      </c>
      <c r="E172" s="29">
        <f>SUM(E173:E175)</f>
        <v>0</v>
      </c>
      <c r="F172" s="29">
        <f t="shared" si="12"/>
        <v>0</v>
      </c>
      <c r="G172" s="29">
        <f>SUM(G173:G175)</f>
        <v>0</v>
      </c>
      <c r="H172" s="29">
        <f>SUM(H173:H175)</f>
        <v>0</v>
      </c>
      <c r="I172" s="9" t="e">
        <f t="shared" si="0"/>
        <v>#DIV/0!</v>
      </c>
      <c r="J172" s="8" t="e">
        <f t="shared" si="13"/>
        <v>#DIV/0!</v>
      </c>
    </row>
    <row r="173" spans="1:10" ht="15" customHeight="1" x14ac:dyDescent="0.2">
      <c r="A173" s="17">
        <v>39</v>
      </c>
      <c r="B173" s="25" t="s">
        <v>57</v>
      </c>
      <c r="C173" s="28">
        <v>615100</v>
      </c>
      <c r="D173" s="29"/>
      <c r="E173" s="29"/>
      <c r="F173" s="29">
        <f t="shared" si="12"/>
        <v>0</v>
      </c>
      <c r="G173" s="33"/>
      <c r="H173" s="33"/>
      <c r="I173" s="9" t="e">
        <f t="shared" si="0"/>
        <v>#DIV/0!</v>
      </c>
      <c r="J173" s="8" t="e">
        <f t="shared" si="13"/>
        <v>#DIV/0!</v>
      </c>
    </row>
    <row r="174" spans="1:10" ht="25.5" customHeight="1" x14ac:dyDescent="0.2">
      <c r="A174" s="13">
        <v>40</v>
      </c>
      <c r="B174" s="23" t="s">
        <v>35</v>
      </c>
      <c r="C174" s="16">
        <v>615200</v>
      </c>
      <c r="D174" s="29"/>
      <c r="E174" s="29"/>
      <c r="F174" s="29">
        <f t="shared" si="12"/>
        <v>0</v>
      </c>
      <c r="G174" s="33"/>
      <c r="H174" s="33"/>
      <c r="I174" s="9" t="e">
        <f t="shared" si="0"/>
        <v>#DIV/0!</v>
      </c>
      <c r="J174" s="8" t="e">
        <f t="shared" si="13"/>
        <v>#DIV/0!</v>
      </c>
    </row>
    <row r="175" spans="1:10" ht="15" customHeight="1" x14ac:dyDescent="0.2">
      <c r="A175" s="17">
        <v>41</v>
      </c>
      <c r="B175" s="25" t="s">
        <v>56</v>
      </c>
      <c r="C175" s="16">
        <v>615300</v>
      </c>
      <c r="D175" s="15"/>
      <c r="E175" s="15"/>
      <c r="F175" s="15">
        <f t="shared" si="12"/>
        <v>0</v>
      </c>
      <c r="G175" s="15"/>
      <c r="H175" s="15"/>
      <c r="I175" s="9" t="e">
        <f t="shared" si="0"/>
        <v>#DIV/0!</v>
      </c>
      <c r="J175" s="8" t="e">
        <f t="shared" si="13"/>
        <v>#DIV/0!</v>
      </c>
    </row>
    <row r="176" spans="1:10" ht="15" customHeight="1" x14ac:dyDescent="0.2">
      <c r="A176" s="13">
        <v>42</v>
      </c>
      <c r="B176" s="24" t="s">
        <v>9</v>
      </c>
      <c r="C176" s="22">
        <v>822000</v>
      </c>
      <c r="D176" s="21">
        <f>SUM(D177:D183)</f>
        <v>0</v>
      </c>
      <c r="E176" s="21">
        <f>SUM(E177:E183)</f>
        <v>0</v>
      </c>
      <c r="F176" s="21">
        <f t="shared" si="12"/>
        <v>0</v>
      </c>
      <c r="G176" s="21">
        <f>SUM(G177:G183)</f>
        <v>0</v>
      </c>
      <c r="H176" s="21">
        <f>SUM(H177:H183)</f>
        <v>0</v>
      </c>
      <c r="I176" s="20" t="e">
        <f t="shared" si="0"/>
        <v>#DIV/0!</v>
      </c>
      <c r="J176" s="19" t="e">
        <f t="shared" si="13"/>
        <v>#DIV/0!</v>
      </c>
    </row>
    <row r="177" spans="1:10" ht="15" customHeight="1" x14ac:dyDescent="0.2">
      <c r="A177" s="17">
        <v>43</v>
      </c>
      <c r="B177" s="97" t="s">
        <v>55</v>
      </c>
      <c r="C177" s="94">
        <v>822100</v>
      </c>
      <c r="D177" s="15"/>
      <c r="E177" s="15"/>
      <c r="F177" s="15">
        <f t="shared" si="12"/>
        <v>0</v>
      </c>
      <c r="G177" s="15"/>
      <c r="H177" s="15"/>
      <c r="I177" s="9" t="e">
        <f t="shared" si="0"/>
        <v>#DIV/0!</v>
      </c>
      <c r="J177" s="8" t="e">
        <f t="shared" si="13"/>
        <v>#DIV/0!</v>
      </c>
    </row>
    <row r="178" spans="1:10" ht="25.5" customHeight="1" x14ac:dyDescent="0.2">
      <c r="A178" s="13">
        <v>44</v>
      </c>
      <c r="B178" s="97" t="s">
        <v>54</v>
      </c>
      <c r="C178" s="94">
        <v>822200</v>
      </c>
      <c r="D178" s="15"/>
      <c r="E178" s="15"/>
      <c r="F178" s="15">
        <f t="shared" si="12"/>
        <v>0</v>
      </c>
      <c r="G178" s="15"/>
      <c r="H178" s="15"/>
      <c r="I178" s="9" t="e">
        <f t="shared" si="0"/>
        <v>#DIV/0!</v>
      </c>
      <c r="J178" s="8" t="e">
        <f t="shared" si="13"/>
        <v>#DIV/0!</v>
      </c>
    </row>
    <row r="179" spans="1:10" ht="15" customHeight="1" x14ac:dyDescent="0.2">
      <c r="A179" s="17">
        <v>45</v>
      </c>
      <c r="B179" s="97" t="s">
        <v>53</v>
      </c>
      <c r="C179" s="94">
        <v>822300</v>
      </c>
      <c r="D179" s="15"/>
      <c r="E179" s="15"/>
      <c r="F179" s="15">
        <f t="shared" si="12"/>
        <v>0</v>
      </c>
      <c r="G179" s="15"/>
      <c r="H179" s="15"/>
      <c r="I179" s="9" t="e">
        <f t="shared" si="0"/>
        <v>#DIV/0!</v>
      </c>
      <c r="J179" s="8" t="e">
        <f t="shared" si="13"/>
        <v>#DIV/0!</v>
      </c>
    </row>
    <row r="180" spans="1:10" ht="15" customHeight="1" x14ac:dyDescent="0.2">
      <c r="A180" s="13">
        <v>46</v>
      </c>
      <c r="B180" s="98" t="s">
        <v>52</v>
      </c>
      <c r="C180" s="94">
        <v>822400</v>
      </c>
      <c r="D180" s="15"/>
      <c r="E180" s="15"/>
      <c r="F180" s="15">
        <f t="shared" si="12"/>
        <v>0</v>
      </c>
      <c r="G180" s="15"/>
      <c r="H180" s="15"/>
      <c r="I180" s="9" t="e">
        <f t="shared" si="0"/>
        <v>#DIV/0!</v>
      </c>
      <c r="J180" s="8" t="e">
        <f t="shared" si="13"/>
        <v>#DIV/0!</v>
      </c>
    </row>
    <row r="181" spans="1:10" ht="25.5" customHeight="1" x14ac:dyDescent="0.2">
      <c r="A181" s="17">
        <v>47</v>
      </c>
      <c r="B181" s="98" t="s">
        <v>31</v>
      </c>
      <c r="C181" s="94">
        <v>822500</v>
      </c>
      <c r="D181" s="15"/>
      <c r="E181" s="15"/>
      <c r="F181" s="15">
        <f t="shared" si="12"/>
        <v>0</v>
      </c>
      <c r="G181" s="15"/>
      <c r="H181" s="15"/>
      <c r="I181" s="9" t="e">
        <f t="shared" si="0"/>
        <v>#DIV/0!</v>
      </c>
      <c r="J181" s="8" t="e">
        <f t="shared" si="13"/>
        <v>#DIV/0!</v>
      </c>
    </row>
    <row r="182" spans="1:10" ht="15" customHeight="1" x14ac:dyDescent="0.2">
      <c r="A182" s="13">
        <v>48</v>
      </c>
      <c r="B182" s="97" t="s">
        <v>51</v>
      </c>
      <c r="C182" s="94">
        <v>822600</v>
      </c>
      <c r="D182" s="15"/>
      <c r="E182" s="15"/>
      <c r="F182" s="15">
        <f t="shared" si="12"/>
        <v>0</v>
      </c>
      <c r="G182" s="15"/>
      <c r="H182" s="15"/>
      <c r="I182" s="9" t="e">
        <f t="shared" si="0"/>
        <v>#DIV/0!</v>
      </c>
      <c r="J182" s="8" t="e">
        <f t="shared" si="13"/>
        <v>#DIV/0!</v>
      </c>
    </row>
    <row r="183" spans="1:10" ht="15" customHeight="1" x14ac:dyDescent="0.2">
      <c r="A183" s="17">
        <v>49</v>
      </c>
      <c r="B183" s="97" t="s">
        <v>50</v>
      </c>
      <c r="C183" s="94">
        <v>822700</v>
      </c>
      <c r="D183" s="15"/>
      <c r="E183" s="15"/>
      <c r="F183" s="15">
        <f t="shared" si="12"/>
        <v>0</v>
      </c>
      <c r="G183" s="15"/>
      <c r="H183" s="15"/>
      <c r="I183" s="9" t="e">
        <f t="shared" si="0"/>
        <v>#DIV/0!</v>
      </c>
      <c r="J183" s="8" t="e">
        <f t="shared" si="13"/>
        <v>#DIV/0!</v>
      </c>
    </row>
    <row r="184" spans="1:10" ht="15" customHeight="1" x14ac:dyDescent="0.2">
      <c r="A184" s="13">
        <v>50</v>
      </c>
      <c r="B184" s="12" t="s">
        <v>10</v>
      </c>
      <c r="C184" s="22">
        <v>823000</v>
      </c>
      <c r="D184" s="21">
        <f>SUM(D185:D187)</f>
        <v>0</v>
      </c>
      <c r="E184" s="21">
        <f>SUM(E185:E187)</f>
        <v>0</v>
      </c>
      <c r="F184" s="21">
        <f t="shared" si="12"/>
        <v>0</v>
      </c>
      <c r="G184" s="64">
        <f>SUM(G185:G187)</f>
        <v>0</v>
      </c>
      <c r="H184" s="64">
        <f>SUM(H185:H187)</f>
        <v>0</v>
      </c>
      <c r="I184" s="20" t="e">
        <f t="shared" si="0"/>
        <v>#DIV/0!</v>
      </c>
      <c r="J184" s="19" t="e">
        <f t="shared" si="13"/>
        <v>#DIV/0!</v>
      </c>
    </row>
    <row r="185" spans="1:10" ht="15" customHeight="1" x14ac:dyDescent="0.2">
      <c r="A185" s="17">
        <v>51</v>
      </c>
      <c r="B185" s="18" t="s">
        <v>49</v>
      </c>
      <c r="C185" s="16">
        <v>823100</v>
      </c>
      <c r="D185" s="15"/>
      <c r="E185" s="15"/>
      <c r="F185" s="15">
        <f t="shared" si="12"/>
        <v>0</v>
      </c>
      <c r="G185" s="63"/>
      <c r="H185" s="63"/>
      <c r="I185" s="9" t="e">
        <f t="shared" si="0"/>
        <v>#DIV/0!</v>
      </c>
      <c r="J185" s="8" t="e">
        <f t="shared" si="13"/>
        <v>#DIV/0!</v>
      </c>
    </row>
    <row r="186" spans="1:10" ht="15" customHeight="1" x14ac:dyDescent="0.2">
      <c r="A186" s="13">
        <v>52</v>
      </c>
      <c r="B186" s="18" t="s">
        <v>48</v>
      </c>
      <c r="C186" s="16">
        <v>823200</v>
      </c>
      <c r="D186" s="15"/>
      <c r="E186" s="15"/>
      <c r="F186" s="15">
        <f t="shared" si="12"/>
        <v>0</v>
      </c>
      <c r="G186" s="63"/>
      <c r="H186" s="63"/>
      <c r="I186" s="9" t="e">
        <f t="shared" si="0"/>
        <v>#DIV/0!</v>
      </c>
      <c r="J186" s="8" t="e">
        <f t="shared" si="13"/>
        <v>#DIV/0!</v>
      </c>
    </row>
    <row r="187" spans="1:10" ht="15" customHeight="1" x14ac:dyDescent="0.2">
      <c r="A187" s="17">
        <v>53</v>
      </c>
      <c r="B187" s="97" t="s">
        <v>47</v>
      </c>
      <c r="C187" s="94">
        <v>823300</v>
      </c>
      <c r="D187" s="15"/>
      <c r="E187" s="15"/>
      <c r="F187" s="15">
        <f t="shared" si="12"/>
        <v>0</v>
      </c>
      <c r="G187" s="63"/>
      <c r="H187" s="63"/>
      <c r="I187" s="9" t="e">
        <f t="shared" si="0"/>
        <v>#DIV/0!</v>
      </c>
      <c r="J187" s="8" t="e">
        <f t="shared" si="13"/>
        <v>#DIV/0!</v>
      </c>
    </row>
    <row r="188" spans="1:10" ht="15" customHeight="1" x14ac:dyDescent="0.2">
      <c r="A188" s="17">
        <v>54</v>
      </c>
      <c r="B188" s="12" t="s">
        <v>45</v>
      </c>
      <c r="C188" s="11"/>
      <c r="D188" s="10"/>
      <c r="E188" s="10"/>
      <c r="F188" s="10">
        <f t="shared" si="12"/>
        <v>0</v>
      </c>
      <c r="G188" s="10"/>
      <c r="H188" s="10"/>
      <c r="I188" s="20" t="e">
        <f t="shared" si="0"/>
        <v>#DIV/0!</v>
      </c>
      <c r="J188" s="19" t="e">
        <f>SUM(G188/H188)</f>
        <v>#DIV/0!</v>
      </c>
    </row>
    <row r="189" spans="1:10" ht="18.75" customHeight="1" x14ac:dyDescent="0.2">
      <c r="A189" s="13">
        <v>55</v>
      </c>
      <c r="B189" s="41" t="s">
        <v>11</v>
      </c>
      <c r="C189" s="40"/>
      <c r="D189" s="36">
        <f>SUM(D17+D188)</f>
        <v>11339000</v>
      </c>
      <c r="E189" s="36">
        <f>SUM(E17+E188)</f>
        <v>0</v>
      </c>
      <c r="F189" s="36">
        <f t="shared" si="12"/>
        <v>11339000</v>
      </c>
      <c r="G189" s="36">
        <f>SUM(G17+G188)</f>
        <v>5222006.5900000008</v>
      </c>
      <c r="H189" s="36">
        <f>SUM(H17+H188)</f>
        <v>11173198.976999998</v>
      </c>
      <c r="I189" s="20">
        <f>SUM(G189/F189)</f>
        <v>0.46053501984301976</v>
      </c>
      <c r="J189" s="19">
        <f>SUM(G189/H189)</f>
        <v>0.46736897828003315</v>
      </c>
    </row>
    <row r="190" spans="1:10" ht="11.25" customHeight="1" x14ac:dyDescent="0.2"/>
    <row r="191" spans="1:10" x14ac:dyDescent="0.2">
      <c r="B191" s="7"/>
      <c r="C191" s="4"/>
      <c r="D191" s="4"/>
      <c r="E191" s="4"/>
      <c r="F191" s="4"/>
      <c r="G191" s="2"/>
      <c r="H191" s="2" t="s">
        <v>41</v>
      </c>
      <c r="I191" s="4"/>
      <c r="J191" s="4"/>
    </row>
    <row r="192" spans="1:10" x14ac:dyDescent="0.2">
      <c r="B192" s="7"/>
      <c r="C192" s="4"/>
      <c r="D192" s="4"/>
      <c r="E192" s="4"/>
      <c r="F192" s="4"/>
      <c r="G192" s="1"/>
      <c r="H192" s="1" t="s">
        <v>22</v>
      </c>
      <c r="I192" s="216"/>
      <c r="J192" s="216"/>
    </row>
    <row r="193" spans="2:10" x14ac:dyDescent="0.2">
      <c r="B193" s="7"/>
      <c r="C193" s="4"/>
      <c r="D193" s="4"/>
      <c r="E193" s="4"/>
      <c r="F193" s="4"/>
      <c r="G193" s="4"/>
      <c r="H193" s="4"/>
      <c r="I193" s="6"/>
      <c r="J193" s="6"/>
    </row>
    <row r="194" spans="2:10" ht="8.25" customHeight="1" x14ac:dyDescent="0.2">
      <c r="B194" s="7"/>
      <c r="C194" s="4"/>
      <c r="D194" s="4"/>
      <c r="E194" s="4"/>
      <c r="F194" s="4"/>
      <c r="G194" s="4"/>
      <c r="H194" s="4"/>
      <c r="I194" s="6"/>
      <c r="J194" s="6"/>
    </row>
    <row r="195" spans="2:10" ht="10.5" customHeight="1" x14ac:dyDescent="0.2">
      <c r="B195" s="7"/>
      <c r="C195" s="4"/>
      <c r="D195" s="4"/>
      <c r="E195" s="4"/>
      <c r="F195" s="4"/>
      <c r="G195" s="4"/>
      <c r="H195" s="4"/>
      <c r="I195" s="6"/>
      <c r="J195" s="6"/>
    </row>
    <row r="196" spans="2:10" x14ac:dyDescent="0.2">
      <c r="B196" s="5"/>
      <c r="C196" s="4"/>
      <c r="D196" s="4"/>
      <c r="E196" s="4"/>
      <c r="F196" s="4"/>
      <c r="G196" s="4"/>
      <c r="H196" s="4"/>
      <c r="I196" s="4"/>
      <c r="J196" s="4"/>
    </row>
    <row r="197" spans="2:10" x14ac:dyDescent="0.2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">
      <c r="B200" s="4"/>
      <c r="C200" s="4"/>
      <c r="D200" s="4"/>
      <c r="E200" s="4"/>
      <c r="F200" s="4"/>
      <c r="G200" s="4"/>
      <c r="H200" s="4"/>
      <c r="I200" s="4"/>
      <c r="J200" s="4"/>
    </row>
  </sheetData>
  <mergeCells count="3">
    <mergeCell ref="A12:J12"/>
    <mergeCell ref="A13:J13"/>
    <mergeCell ref="I192:J192"/>
  </mergeCells>
  <phoneticPr fontId="28" type="noConversion"/>
  <printOptions horizontalCentered="1"/>
  <pageMargins left="0.70866141732283472" right="0.11811023622047245" top="0.74803149606299213" bottom="0.74803149606299213" header="0.31496062992125984" footer="0.31496062992125984"/>
  <pageSetup paperSize="9" scale="88" orientation="landscape" r:id="rId1"/>
  <headerFooter alignWithMargins="0"/>
  <rowBreaks count="1" manualBreakCount="1">
    <brk id="15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BreakPreview" topLeftCell="A103" zoomScaleNormal="100" zoomScaleSheetLayoutView="100" workbookViewId="0">
      <selection activeCell="L15" sqref="L15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107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106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2102.9499999999998</v>
      </c>
      <c r="F17" s="36">
        <f>SUM(D17:E17)</f>
        <v>2102.9499999999998</v>
      </c>
      <c r="G17" s="57">
        <f>SUM(G18+G93+G110)</f>
        <v>973</v>
      </c>
      <c r="H17" s="57">
        <f>SUM(H18+H93+H110)</f>
        <v>0</v>
      </c>
      <c r="I17" s="20">
        <f t="shared" ref="I17:I114" si="0">SUM(G17/F17)</f>
        <v>0.46268337335647547</v>
      </c>
      <c r="J17" s="19" t="e">
        <f t="shared" ref="J17:J92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2102.9499999999998</v>
      </c>
      <c r="F18" s="36">
        <f>SUM(D18:E18)</f>
        <v>2102.9499999999998</v>
      </c>
      <c r="G18" s="57">
        <f>SUM(G19+G24+G83+G89)</f>
        <v>973</v>
      </c>
      <c r="H18" s="57">
        <f>SUM(H19+H24+H83+H89)</f>
        <v>0</v>
      </c>
      <c r="I18" s="20">
        <f>SUM(G18/F18)</f>
        <v>0.46268337335647547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2102.9499999999998</v>
      </c>
      <c r="F24" s="66">
        <f t="shared" si="2"/>
        <v>2102.9499999999998</v>
      </c>
      <c r="G24" s="66">
        <f>SUM(G25+G35+G41+G46+G51+G54+G57+G61+G65)</f>
        <v>973</v>
      </c>
      <c r="H24" s="60">
        <f>SUM(H25+H35+H41+H46+H51+H54+H57+H61+H65)</f>
        <v>0</v>
      </c>
      <c r="I24" s="9">
        <f t="shared" si="0"/>
        <v>0.46268337335647547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2102.9499999999998</v>
      </c>
      <c r="F25" s="33">
        <f t="shared" si="2"/>
        <v>2102.9499999999998</v>
      </c>
      <c r="G25" s="15">
        <f>SUM(G26:G34)</f>
        <v>973</v>
      </c>
      <c r="H25" s="65">
        <f>SUM(H26:H34)</f>
        <v>0</v>
      </c>
      <c r="I25" s="9">
        <f t="shared" si="0"/>
        <v>0.46268337335647547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156">
        <v>2102.9499999999998</v>
      </c>
      <c r="F32" s="156">
        <f t="shared" si="2"/>
        <v>2102.9499999999998</v>
      </c>
      <c r="G32" s="15">
        <v>645.4</v>
      </c>
      <c r="H32" s="15"/>
      <c r="I32" s="9">
        <f t="shared" si="0"/>
        <v>0.30690220880192115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>
        <v>327.60000000000002</v>
      </c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153"/>
      <c r="F49" s="15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>
        <f>SUM(E52:E53)</f>
        <v>0</v>
      </c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0</v>
      </c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156"/>
      <c r="F63" s="156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0</v>
      </c>
      <c r="F65" s="29">
        <f t="shared" si="4"/>
        <v>0</v>
      </c>
      <c r="G65" s="33">
        <f>SUM(G66:G82)</f>
        <v>0</v>
      </c>
      <c r="H65" s="33">
        <f>SUM(H66:H82)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153"/>
      <c r="H73" s="15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153"/>
      <c r="H74" s="15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153"/>
      <c r="H75" s="153"/>
      <c r="I75" s="9" t="e">
        <f t="shared" si="0"/>
        <v>#DIV/0!</v>
      </c>
      <c r="J75" s="8" t="e">
        <f t="shared" si="1"/>
        <v>#DIV/0!</v>
      </c>
    </row>
    <row r="76" spans="1:10" ht="11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153"/>
      <c r="H76" s="153"/>
      <c r="I76" s="9" t="e">
        <f t="shared" si="0"/>
        <v>#DIV/0!</v>
      </c>
      <c r="J76" s="8" t="e">
        <f t="shared" si="1"/>
        <v>#DIV/0!</v>
      </c>
    </row>
    <row r="77" spans="1:10" ht="11.25" customHeight="1" x14ac:dyDescent="0.2">
      <c r="A77" s="13" t="s">
        <v>262</v>
      </c>
      <c r="B77" s="32" t="s">
        <v>182</v>
      </c>
      <c r="C77" s="16">
        <v>613971</v>
      </c>
      <c r="D77" s="29"/>
      <c r="E77" s="29"/>
      <c r="F77" s="156">
        <f t="shared" si="4"/>
        <v>0</v>
      </c>
      <c r="G77" s="153"/>
      <c r="H77" s="153"/>
      <c r="I77" s="9"/>
      <c r="J77" s="8"/>
    </row>
    <row r="78" spans="1:10" ht="13.5" customHeight="1" x14ac:dyDescent="0.2">
      <c r="A78" s="13" t="s">
        <v>263</v>
      </c>
      <c r="B78" s="32" t="s">
        <v>296</v>
      </c>
      <c r="C78" s="16">
        <v>613981</v>
      </c>
      <c r="D78" s="29"/>
      <c r="E78" s="29"/>
      <c r="F78" s="156">
        <f t="shared" si="4"/>
        <v>0</v>
      </c>
      <c r="G78" s="153"/>
      <c r="H78" s="153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264</v>
      </c>
      <c r="B79" s="32" t="s">
        <v>183</v>
      </c>
      <c r="C79" s="16">
        <v>613984</v>
      </c>
      <c r="D79" s="29"/>
      <c r="E79" s="29"/>
      <c r="F79" s="156">
        <f t="shared" si="4"/>
        <v>0</v>
      </c>
      <c r="G79" s="153"/>
      <c r="H79" s="15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184</v>
      </c>
      <c r="C80" s="16">
        <v>613985</v>
      </c>
      <c r="D80" s="29"/>
      <c r="E80" s="29"/>
      <c r="F80" s="156">
        <f t="shared" si="4"/>
        <v>0</v>
      </c>
      <c r="G80" s="153"/>
      <c r="H80" s="15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185</v>
      </c>
      <c r="C81" s="16">
        <v>613991</v>
      </c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288</v>
      </c>
      <c r="B82" s="32" t="s">
        <v>186</v>
      </c>
      <c r="C82" s="16">
        <v>613995</v>
      </c>
      <c r="D82" s="29"/>
      <c r="E82" s="29"/>
      <c r="F82" s="156">
        <f t="shared" si="4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5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6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3"/>
      <c r="H97" s="37"/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6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6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7"/>
        <v>0</v>
      </c>
      <c r="G99" s="29">
        <f>SUM(G100:G106)</f>
        <v>0</v>
      </c>
      <c r="H99" s="61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33"/>
      <c r="H100" s="62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33"/>
      <c r="H102" s="37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3" t="s">
        <v>272</v>
      </c>
      <c r="B103" s="32" t="s">
        <v>295</v>
      </c>
      <c r="C103" s="16">
        <v>821312</v>
      </c>
      <c r="D103" s="29"/>
      <c r="E103" s="29"/>
      <c r="F103" s="156">
        <f t="shared" si="7"/>
        <v>0</v>
      </c>
      <c r="G103" s="33"/>
      <c r="H103" s="37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61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7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63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64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63"/>
      <c r="I114" s="9" t="e">
        <f t="shared" si="0"/>
        <v>#DIV/0!</v>
      </c>
      <c r="J114" s="8" t="e">
        <f t="shared" si="6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63"/>
      <c r="I115" s="9" t="e">
        <f t="shared" ref="I115:I123" si="8">SUM(G115/F115)</f>
        <v>#DIV/0!</v>
      </c>
      <c r="J115" s="8" t="e">
        <f t="shared" si="6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63"/>
      <c r="I118" s="9" t="e">
        <f t="shared" si="8"/>
        <v>#DIV/0!</v>
      </c>
      <c r="J118" s="8" t="e">
        <f t="shared" si="6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64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63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63"/>
      <c r="H122" s="63"/>
      <c r="I122" s="9" t="e">
        <f t="shared" si="8"/>
        <v>#DIV/0!</v>
      </c>
      <c r="J122" s="8" t="e">
        <f t="shared" si="6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0"/>
      <c r="I123" s="20" t="e">
        <f t="shared" si="8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2102.9499999999998</v>
      </c>
      <c r="F124" s="36">
        <f>SUM(F17+F123)</f>
        <v>2102.9499999999998</v>
      </c>
      <c r="G124" s="36">
        <f>SUM(G17+G123)</f>
        <v>973</v>
      </c>
      <c r="H124" s="36">
        <f>SUM(H17+H123)</f>
        <v>0</v>
      </c>
      <c r="I124" s="20">
        <f>SUM(G124/F124)</f>
        <v>0.46268337335647547</v>
      </c>
      <c r="J124" s="19" t="e">
        <f>SUM(G124/H124)</f>
        <v>#DIV/0!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85" orientation="landscape" r:id="rId1"/>
  <headerFooter alignWithMargins="0"/>
  <rowBreaks count="1" manualBreakCount="1">
    <brk id="8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BreakPreview" zoomScaleNormal="100" zoomScaleSheetLayoutView="100" workbookViewId="0">
      <selection activeCell="H26" sqref="H2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109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108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465.22</v>
      </c>
      <c r="F17" s="36">
        <f>SUM(D17:E17)</f>
        <v>465.22</v>
      </c>
      <c r="G17" s="57">
        <f>SUM(G18+G93+G110)</f>
        <v>194.4</v>
      </c>
      <c r="H17" s="57">
        <f>SUM(H18+H93+H110)</f>
        <v>2710.1400000000003</v>
      </c>
      <c r="I17" s="20">
        <f t="shared" ref="I17:I114" si="0">SUM(G17/F17)</f>
        <v>0.41786681570009887</v>
      </c>
      <c r="J17" s="19">
        <f t="shared" ref="J17:J92" si="1">SUM(G17/H17)</f>
        <v>7.1730611702716454E-2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465.22</v>
      </c>
      <c r="F18" s="36">
        <f>SUM(D18:E18)</f>
        <v>465.22</v>
      </c>
      <c r="G18" s="57">
        <f>SUM(G19+G24+G83+G89)</f>
        <v>194.4</v>
      </c>
      <c r="H18" s="57">
        <f>SUM(H19+H24+H83+H89)</f>
        <v>2710.1400000000003</v>
      </c>
      <c r="I18" s="20">
        <f>SUM(G18/F18)</f>
        <v>0.41786681570009887</v>
      </c>
      <c r="J18" s="19">
        <f t="shared" si="1"/>
        <v>7.1730611702716454E-2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465.22</v>
      </c>
      <c r="F24" s="66">
        <f t="shared" si="2"/>
        <v>465.22</v>
      </c>
      <c r="G24" s="66">
        <f>SUM(G25+G35+G41+G46+G51+G54+G57+G61+G65)</f>
        <v>194.4</v>
      </c>
      <c r="H24" s="66">
        <f>SUM(H25+H35+H41+H46+H51+H54+H57+H61+H65)</f>
        <v>2710.1400000000003</v>
      </c>
      <c r="I24" s="9">
        <f t="shared" si="0"/>
        <v>0.41786681570009887</v>
      </c>
      <c r="J24" s="8">
        <f t="shared" si="1"/>
        <v>7.1730611702716454E-2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246.96</v>
      </c>
      <c r="F25" s="33">
        <f t="shared" si="2"/>
        <v>246.96</v>
      </c>
      <c r="G25" s="15"/>
      <c r="H25" s="15">
        <f>SUM(H26:H34)</f>
        <v>2710.1400000000003</v>
      </c>
      <c r="I25" s="9">
        <f t="shared" si="0"/>
        <v>0</v>
      </c>
      <c r="J25" s="8">
        <f t="shared" si="1"/>
        <v>0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15" customHeight="1" x14ac:dyDescent="0.2">
      <c r="A30" s="13" t="s">
        <v>226</v>
      </c>
      <c r="B30" s="32" t="s">
        <v>385</v>
      </c>
      <c r="C30" s="16">
        <v>613117</v>
      </c>
      <c r="D30" s="33"/>
      <c r="E30" s="33"/>
      <c r="F30" s="153">
        <f t="shared" si="2"/>
        <v>0</v>
      </c>
      <c r="G30" s="15"/>
      <c r="H30" s="15">
        <v>13.75</v>
      </c>
      <c r="I30" s="9" t="e">
        <f t="shared" si="0"/>
        <v>#DIV/0!</v>
      </c>
      <c r="J30" s="8">
        <f t="shared" si="1"/>
        <v>0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153"/>
      <c r="F31" s="153">
        <f t="shared" si="2"/>
        <v>0</v>
      </c>
      <c r="G31" s="15"/>
      <c r="H31" s="15">
        <v>1614.94</v>
      </c>
      <c r="I31" s="9" t="e">
        <f t="shared" si="0"/>
        <v>#DIV/0!</v>
      </c>
      <c r="J31" s="8">
        <f t="shared" si="1"/>
        <v>0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153">
        <v>246.96</v>
      </c>
      <c r="F32" s="153">
        <f t="shared" si="2"/>
        <v>246.96</v>
      </c>
      <c r="G32" s="15"/>
      <c r="H32" s="15">
        <v>688.45</v>
      </c>
      <c r="I32" s="9">
        <f t="shared" si="0"/>
        <v>0</v>
      </c>
      <c r="J32" s="8">
        <f t="shared" si="1"/>
        <v>0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153"/>
      <c r="F33" s="153">
        <f t="shared" si="2"/>
        <v>0</v>
      </c>
      <c r="G33" s="15"/>
      <c r="H33" s="15">
        <v>393</v>
      </c>
      <c r="I33" s="9" t="e">
        <f t="shared" si="0"/>
        <v>#DIV/0!</v>
      </c>
      <c r="J33" s="8">
        <f t="shared" si="1"/>
        <v>0</v>
      </c>
    </row>
    <row r="34" spans="1:10" ht="15" customHeight="1" x14ac:dyDescent="0.2">
      <c r="A34" s="13" t="s">
        <v>230</v>
      </c>
      <c r="B34" s="32" t="s">
        <v>311</v>
      </c>
      <c r="C34" s="16">
        <v>613127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17.2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9.7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18.7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0</v>
      </c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16.5" customHeight="1" x14ac:dyDescent="0.2">
      <c r="A63" s="17" t="s">
        <v>249</v>
      </c>
      <c r="B63" s="92" t="s">
        <v>169</v>
      </c>
      <c r="C63" s="16">
        <v>613815</v>
      </c>
      <c r="D63" s="29"/>
      <c r="E63" s="156"/>
      <c r="F63" s="156">
        <f t="shared" si="4"/>
        <v>0</v>
      </c>
      <c r="G63" s="161"/>
      <c r="H63" s="161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156"/>
      <c r="F64" s="156">
        <f t="shared" si="4"/>
        <v>0</v>
      </c>
      <c r="G64" s="153"/>
      <c r="H64" s="15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218.26</v>
      </c>
      <c r="F65" s="29">
        <f t="shared" si="4"/>
        <v>218.26</v>
      </c>
      <c r="G65" s="33">
        <f>SUM(G66:G82)</f>
        <v>194.4</v>
      </c>
      <c r="H65" s="33">
        <f>SUM(H66:H82)</f>
        <v>0</v>
      </c>
      <c r="I65" s="9">
        <f t="shared" si="0"/>
        <v>0.89068083936589393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156">
        <v>218.26</v>
      </c>
      <c r="F68" s="156">
        <f t="shared" si="4"/>
        <v>218.26</v>
      </c>
      <c r="G68" s="153">
        <v>194.4</v>
      </c>
      <c r="H68" s="153"/>
      <c r="I68" s="9">
        <f t="shared" si="0"/>
        <v>0.89068083936589393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16.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5.75" customHeight="1" x14ac:dyDescent="0.2">
      <c r="A77" s="13" t="s">
        <v>262</v>
      </c>
      <c r="B77" s="32" t="s">
        <v>182</v>
      </c>
      <c r="C77" s="16">
        <v>613971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15.75" customHeight="1" x14ac:dyDescent="0.2">
      <c r="A78" s="13" t="s">
        <v>263</v>
      </c>
      <c r="B78" s="32" t="s">
        <v>299</v>
      </c>
      <c r="C78" s="16">
        <v>613981</v>
      </c>
      <c r="D78" s="29"/>
      <c r="E78" s="29"/>
      <c r="F78" s="156"/>
      <c r="G78" s="33"/>
      <c r="H78" s="37"/>
      <c r="I78" s="9"/>
      <c r="J78" s="8"/>
    </row>
    <row r="79" spans="1:10" ht="24" x14ac:dyDescent="0.2">
      <c r="A79" s="13" t="s">
        <v>264</v>
      </c>
      <c r="B79" s="32" t="s">
        <v>298</v>
      </c>
      <c r="C79" s="16">
        <v>613984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184</v>
      </c>
      <c r="C80" s="16">
        <v>613985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185</v>
      </c>
      <c r="C81" s="16">
        <v>613991</v>
      </c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288</v>
      </c>
      <c r="B82" s="32" t="s">
        <v>186</v>
      </c>
      <c r="C82" s="16"/>
      <c r="D82" s="29"/>
      <c r="E82" s="29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5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62"/>
      <c r="I93" s="9" t="e">
        <f t="shared" si="0"/>
        <v>#DIV/0!</v>
      </c>
      <c r="J93" s="8" t="e">
        <f t="shared" ref="J93:J122" si="6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61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3"/>
      <c r="H97" s="37"/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6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6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7"/>
        <v>0</v>
      </c>
      <c r="G99" s="29">
        <f>SUM(G100:G106)</f>
        <v>0</v>
      </c>
      <c r="H99" s="61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33"/>
      <c r="H100" s="62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33"/>
      <c r="H102" s="37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3" t="s">
        <v>300</v>
      </c>
      <c r="B103" s="32" t="s">
        <v>295</v>
      </c>
      <c r="C103" s="16">
        <v>821312</v>
      </c>
      <c r="D103" s="29"/>
      <c r="E103" s="29"/>
      <c r="F103" s="156">
        <f t="shared" si="7"/>
        <v>0</v>
      </c>
      <c r="G103" s="33"/>
      <c r="H103" s="37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61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7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63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64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63"/>
      <c r="I114" s="9" t="e">
        <f t="shared" si="0"/>
        <v>#DIV/0!</v>
      </c>
      <c r="J114" s="8" t="e">
        <f t="shared" si="6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63"/>
      <c r="I115" s="9" t="e">
        <f t="shared" ref="I115:I123" si="8">SUM(G115/F115)</f>
        <v>#DIV/0!</v>
      </c>
      <c r="J115" s="8" t="e">
        <f t="shared" si="6"/>
        <v>#DIV/0!</v>
      </c>
    </row>
    <row r="116" spans="1:10" ht="24.75" customHeight="1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63"/>
      <c r="I118" s="9" t="e">
        <f t="shared" si="8"/>
        <v>#DIV/0!</v>
      </c>
      <c r="J118" s="8" t="e">
        <f t="shared" si="6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64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15"/>
      <c r="H122" s="63"/>
      <c r="I122" s="9" t="e">
        <f t="shared" si="8"/>
        <v>#DIV/0!</v>
      </c>
      <c r="J122" s="8" t="e">
        <f t="shared" si="6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90"/>
      <c r="I123" s="20" t="e">
        <f t="shared" si="8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465.22</v>
      </c>
      <c r="F124" s="36">
        <f>SUM(F17+F123)</f>
        <v>465.22</v>
      </c>
      <c r="G124" s="36">
        <f>SUM(G17+G123)</f>
        <v>194.4</v>
      </c>
      <c r="H124" s="57">
        <f>SUM(H17+H123)</f>
        <v>2710.1400000000003</v>
      </c>
      <c r="I124" s="20">
        <f>SUM(G124/F124)</f>
        <v>0.41786681570009887</v>
      </c>
      <c r="J124" s="19">
        <f>SUM(G124/H124)</f>
        <v>7.1730611702716454E-2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view="pageBreakPreview" zoomScaleNormal="100" zoomScaleSheetLayoutView="100" workbookViewId="0">
      <selection activeCell="M15" sqref="M15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0" ht="15" customHeight="1" x14ac:dyDescent="0.25">
      <c r="A3" s="119"/>
      <c r="B3" s="112" t="s">
        <v>113</v>
      </c>
      <c r="C3" s="115"/>
      <c r="D3" s="117"/>
      <c r="E3" s="117"/>
      <c r="F3" s="123"/>
      <c r="G3" s="124"/>
      <c r="H3" s="125"/>
      <c r="I3" s="145"/>
      <c r="J3" s="195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145"/>
      <c r="J4" s="195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195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110</v>
      </c>
      <c r="I6" s="145"/>
      <c r="J6" s="195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147"/>
      <c r="J10" s="146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0" s="54" customFormat="1" ht="15" customHeight="1" x14ac:dyDescent="0.25">
      <c r="A12" s="219" t="s">
        <v>82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s="54" customFormat="1" ht="15" customHeight="1" x14ac:dyDescent="0.25">
      <c r="A13" s="220" t="s">
        <v>402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SUM(D18+D92+D97+D109)</f>
        <v>0</v>
      </c>
      <c r="E17" s="36">
        <f>SUM(E18+E92+E97+E109)</f>
        <v>173016.33</v>
      </c>
      <c r="F17" s="36">
        <f>SUM(D17:E17)</f>
        <v>173016.33</v>
      </c>
      <c r="G17" s="57">
        <f>SUM(G18+G92+G109)</f>
        <v>88093.32</v>
      </c>
      <c r="H17" s="57">
        <f>SUM(H18+H93)</f>
        <v>97817.38</v>
      </c>
      <c r="I17" s="20">
        <f t="shared" ref="I17:I113" si="0">SUM(G17/F17)</f>
        <v>0.50916188084673863</v>
      </c>
      <c r="J17" s="19">
        <f t="shared" ref="J17:J91" si="1">SUM(G17/H17)</f>
        <v>0.90058964981478751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173016.33</v>
      </c>
      <c r="F18" s="36">
        <f>SUM(D18:E18)</f>
        <v>173016.33</v>
      </c>
      <c r="G18" s="57">
        <f>SUM(G19+G24+G82+G88)</f>
        <v>88093.32</v>
      </c>
      <c r="H18" s="36">
        <f>SUM(H19+H24+H83+H89)</f>
        <v>97817.38</v>
      </c>
      <c r="I18" s="20">
        <f>SUM(G18/F18)</f>
        <v>0.50916188084673863</v>
      </c>
      <c r="J18" s="19">
        <f t="shared" si="1"/>
        <v>0.90058964981478751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173016.33</v>
      </c>
      <c r="F24" s="66">
        <f t="shared" si="2"/>
        <v>173016.33</v>
      </c>
      <c r="G24" s="66">
        <f>SUM(G25+G35+G41+G46+G51+G54+G57+G61+G65)</f>
        <v>88093.32</v>
      </c>
      <c r="H24" s="66">
        <f>SUM(H25+H35+H41+H46+H51+H54+H57+H61+H65)</f>
        <v>97817.38</v>
      </c>
      <c r="I24" s="9">
        <f t="shared" si="0"/>
        <v>0.50916188084673863</v>
      </c>
      <c r="J24" s="8">
        <f t="shared" si="1"/>
        <v>0.90058964981478751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62322.89</v>
      </c>
      <c r="F25" s="33">
        <f t="shared" si="2"/>
        <v>62322.89</v>
      </c>
      <c r="G25" s="15">
        <f>SUM(G26:G34)</f>
        <v>5642.4</v>
      </c>
      <c r="H25" s="15">
        <f>SUM(H26:H34)</f>
        <v>9398.56</v>
      </c>
      <c r="I25" s="9">
        <f t="shared" si="0"/>
        <v>9.0534954332188375E-2</v>
      </c>
      <c r="J25" s="8">
        <f t="shared" si="1"/>
        <v>0.60034728724400332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15">
        <v>3705.21</v>
      </c>
      <c r="I26" s="9" t="e">
        <f t="shared" si="0"/>
        <v>#DIV/0!</v>
      </c>
      <c r="J26" s="8">
        <f t="shared" si="1"/>
        <v>0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>
        <v>2613.5</v>
      </c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15">
        <v>15</v>
      </c>
      <c r="H29" s="15">
        <v>30</v>
      </c>
      <c r="I29" s="9" t="e">
        <f t="shared" si="0"/>
        <v>#DIV/0!</v>
      </c>
      <c r="J29" s="8">
        <f t="shared" si="1"/>
        <v>0.5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153">
        <v>62322.89</v>
      </c>
      <c r="F31" s="153">
        <f t="shared" si="2"/>
        <v>62322.89</v>
      </c>
      <c r="G31" s="15">
        <v>992.11</v>
      </c>
      <c r="H31" s="15">
        <v>2495.9499999999998</v>
      </c>
      <c r="I31" s="9">
        <f t="shared" si="0"/>
        <v>1.5918870257781693E-2</v>
      </c>
      <c r="J31" s="8">
        <f t="shared" si="1"/>
        <v>0.39748793044732472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>
        <v>1194.04</v>
      </c>
      <c r="H32" s="15">
        <v>1970.5</v>
      </c>
      <c r="I32" s="9" t="e">
        <f t="shared" si="0"/>
        <v>#DIV/0!</v>
      </c>
      <c r="J32" s="8">
        <f t="shared" si="1"/>
        <v>0.60595787871098705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>
        <v>798</v>
      </c>
      <c r="H33" s="15">
        <v>1196.9000000000001</v>
      </c>
      <c r="I33" s="9" t="e">
        <f t="shared" si="0"/>
        <v>#DIV/0!</v>
      </c>
      <c r="J33" s="8">
        <f t="shared" si="1"/>
        <v>0.66672236611245717</v>
      </c>
    </row>
    <row r="34" spans="1:10" ht="15" customHeight="1" x14ac:dyDescent="0.2">
      <c r="A34" s="13" t="s">
        <v>230</v>
      </c>
      <c r="B34" s="32" t="s">
        <v>314</v>
      </c>
      <c r="C34" s="16">
        <v>613127</v>
      </c>
      <c r="D34" s="33"/>
      <c r="E34" s="33"/>
      <c r="F34" s="153">
        <f t="shared" si="2"/>
        <v>0</v>
      </c>
      <c r="G34" s="15">
        <v>29.75</v>
      </c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1576.84</v>
      </c>
      <c r="F35" s="33">
        <f t="shared" si="2"/>
        <v>1576.84</v>
      </c>
      <c r="G35" s="65">
        <f>SUM(G36:G41)</f>
        <v>163.12</v>
      </c>
      <c r="H35" s="65">
        <f>SUM(H36:H41)</f>
        <v>96.78</v>
      </c>
      <c r="I35" s="9">
        <f t="shared" si="0"/>
        <v>0.10344740113137668</v>
      </c>
      <c r="J35" s="8">
        <f t="shared" si="1"/>
        <v>1.6854722050010333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>
        <v>1576.84</v>
      </c>
      <c r="F40" s="153">
        <f t="shared" si="2"/>
        <v>1576.84</v>
      </c>
      <c r="G40" s="15">
        <v>163.12</v>
      </c>
      <c r="H40" s="15">
        <v>96.78</v>
      </c>
      <c r="I40" s="9">
        <f t="shared" si="0"/>
        <v>0.10344740113137668</v>
      </c>
      <c r="J40" s="8">
        <f t="shared" si="1"/>
        <v>1.6854722050010333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8500</v>
      </c>
      <c r="F46" s="33">
        <f t="shared" ref="F46:F52" si="3">SUM(D46:E46)</f>
        <v>8500</v>
      </c>
      <c r="G46" s="65">
        <f>SUM(G47:G50)</f>
        <v>0</v>
      </c>
      <c r="H46" s="65">
        <f>SUM(H47:H50)</f>
        <v>0</v>
      </c>
      <c r="I46" s="9">
        <f t="shared" si="0"/>
        <v>0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153">
        <v>8500</v>
      </c>
      <c r="F49" s="153">
        <f t="shared" si="3"/>
        <v>8500</v>
      </c>
      <c r="G49" s="15"/>
      <c r="H49" s="15"/>
      <c r="I49" s="9">
        <f t="shared" si="0"/>
        <v>0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>
        <f>SUM(E58:E60)</f>
        <v>13962.45</v>
      </c>
      <c r="F57" s="29">
        <f t="shared" ref="F57:F81" si="4">SUM(D57:E57)</f>
        <v>13962.45</v>
      </c>
      <c r="G57" s="33">
        <f>SUM(G58:G60)</f>
        <v>0</v>
      </c>
      <c r="H57" s="33">
        <f>SUM(H58:H60)</f>
        <v>2037.55</v>
      </c>
      <c r="I57" s="9">
        <f t="shared" si="0"/>
        <v>0</v>
      </c>
      <c r="J57" s="8">
        <f t="shared" si="1"/>
        <v>0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>
        <v>13962.45</v>
      </c>
      <c r="F58" s="156">
        <f t="shared" si="4"/>
        <v>13962.45</v>
      </c>
      <c r="G58" s="153"/>
      <c r="H58" s="153">
        <v>1987.82</v>
      </c>
      <c r="I58" s="9">
        <f t="shared" si="0"/>
        <v>0</v>
      </c>
      <c r="J58" s="8">
        <f t="shared" si="1"/>
        <v>0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153">
        <v>49.73</v>
      </c>
      <c r="I59" s="9" t="e">
        <f t="shared" si="0"/>
        <v>#DIV/0!</v>
      </c>
      <c r="J59" s="8">
        <f t="shared" si="1"/>
        <v>0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21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505</v>
      </c>
      <c r="F61" s="29">
        <f t="shared" si="4"/>
        <v>505</v>
      </c>
      <c r="G61" s="65">
        <f>SUM(G62:G64)</f>
        <v>114</v>
      </c>
      <c r="H61" s="65">
        <f>SUM(H62:H64)</f>
        <v>95</v>
      </c>
      <c r="I61" s="9">
        <f t="shared" si="0"/>
        <v>0.22574257425742575</v>
      </c>
      <c r="J61" s="8">
        <f t="shared" si="1"/>
        <v>1.2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156">
        <v>505</v>
      </c>
      <c r="F63" s="156">
        <f t="shared" si="4"/>
        <v>505</v>
      </c>
      <c r="G63" s="156">
        <v>114</v>
      </c>
      <c r="H63" s="33">
        <v>90</v>
      </c>
      <c r="I63" s="9">
        <f t="shared" si="0"/>
        <v>0.22574257425742575</v>
      </c>
      <c r="J63" s="8">
        <f t="shared" si="1"/>
        <v>1.2666666666666666</v>
      </c>
    </row>
    <row r="64" spans="1:10" ht="21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3">
        <v>5</v>
      </c>
      <c r="I64" s="9" t="e">
        <f t="shared" si="0"/>
        <v>#DIV/0!</v>
      </c>
      <c r="J64" s="8">
        <f t="shared" si="1"/>
        <v>0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86149.15</v>
      </c>
      <c r="F65" s="29">
        <f t="shared" si="4"/>
        <v>86149.15</v>
      </c>
      <c r="G65" s="33">
        <f>SUM(G66:G81)</f>
        <v>82173.8</v>
      </c>
      <c r="H65" s="33">
        <f>SUM(H66:H82)</f>
        <v>86189.49</v>
      </c>
      <c r="I65" s="9">
        <f t="shared" si="0"/>
        <v>0.95385502932994704</v>
      </c>
      <c r="J65" s="8">
        <f t="shared" si="1"/>
        <v>0.95340858844854515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15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15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15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153">
        <v>2645.8</v>
      </c>
      <c r="H71" s="153">
        <v>7371.49</v>
      </c>
      <c r="I71" s="9" t="e">
        <f t="shared" si="0"/>
        <v>#DIV/0!</v>
      </c>
      <c r="J71" s="8">
        <f t="shared" si="1"/>
        <v>0.35892336556110099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>
        <v>86149.15</v>
      </c>
      <c r="F72" s="156">
        <f t="shared" si="4"/>
        <v>86149.15</v>
      </c>
      <c r="G72" s="153">
        <v>79528</v>
      </c>
      <c r="H72" s="153">
        <v>78390</v>
      </c>
      <c r="I72" s="9">
        <f t="shared" si="0"/>
        <v>0.92314317668833656</v>
      </c>
      <c r="J72" s="8">
        <f t="shared" si="1"/>
        <v>1.0145171578007399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3">
        <v>428</v>
      </c>
      <c r="I80" s="9" t="e">
        <f t="shared" si="0"/>
        <v>#DIV/0!</v>
      </c>
      <c r="J80" s="8">
        <f t="shared" si="1"/>
        <v>0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153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33"/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33"/>
      <c r="I92" s="9" t="e">
        <f t="shared" si="0"/>
        <v>#DIV/0!</v>
      </c>
      <c r="J92" s="8" t="e">
        <f t="shared" ref="J92:J109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33"/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29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3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3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6">
        <f>SUM(G98+G106)</f>
        <v>0</v>
      </c>
      <c r="H97" s="36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SUM(D99+D100+D101+D103+D104+D105)</f>
        <v>0</v>
      </c>
      <c r="E98" s="29">
        <f>SUM(E99+E100+E101+E103+E104+E105)</f>
        <v>0</v>
      </c>
      <c r="F98" s="29">
        <f t="shared" si="7"/>
        <v>0</v>
      </c>
      <c r="G98" s="29">
        <f>SUM(G99:G105)</f>
        <v>0</v>
      </c>
      <c r="H98" s="209">
        <f>SUM(H99+H107)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29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3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3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307</v>
      </c>
      <c r="C102" s="16">
        <v>821312</v>
      </c>
      <c r="D102" s="29"/>
      <c r="E102" s="156"/>
      <c r="F102" s="156">
        <f t="shared" si="7"/>
        <v>0</v>
      </c>
      <c r="G102" s="33"/>
      <c r="H102" s="33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3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3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3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33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29">
        <f>SUM(H108:H109)</f>
        <v>0</v>
      </c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3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21">
        <f>SUM(H111:H117)</f>
        <v>0</v>
      </c>
      <c r="I110" s="20" t="e">
        <f t="shared" si="0"/>
        <v>#DIV/0!</v>
      </c>
      <c r="J110" s="19" t="e">
        <f>SUM(G110/#REF!)</f>
        <v>#REF!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15"/>
      <c r="I111" s="9" t="e">
        <f t="shared" si="0"/>
        <v>#DIV/0!</v>
      </c>
      <c r="J111" s="8" t="e">
        <f t="shared" ref="J111:J123" si="8">SUM(G111/H110)</f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15"/>
      <c r="I112" s="9" t="e">
        <f t="shared" si="0"/>
        <v>#DIV/0!</v>
      </c>
      <c r="J112" s="8" t="e">
        <f t="shared" si="8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8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15"/>
      <c r="I114" s="9" t="e">
        <f t="shared" ref="I114:I122" si="9">SUM(G114/F114)</f>
        <v>#DIV/0!</v>
      </c>
      <c r="J114" s="8" t="e">
        <f t="shared" si="8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15"/>
      <c r="I115" s="9" t="e">
        <f t="shared" si="9"/>
        <v>#DIV/0!</v>
      </c>
      <c r="J115" s="8" t="e">
        <f t="shared" si="8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9"/>
        <v>#DIV/0!</v>
      </c>
      <c r="J116" s="8" t="e">
        <f t="shared" si="8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9"/>
        <v>#DIV/0!</v>
      </c>
      <c r="J117" s="8" t="e">
        <f t="shared" si="8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9"/>
        <v>#DIV/0!</v>
      </c>
      <c r="J118" s="19" t="e">
        <f t="shared" si="8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9"/>
        <v>#DIV/0!</v>
      </c>
      <c r="J119" s="8" t="e">
        <f t="shared" si="8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9"/>
        <v>#DIV/0!</v>
      </c>
      <c r="J120" s="8" t="e">
        <f t="shared" si="8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9"/>
        <v>#DIV/0!</v>
      </c>
      <c r="J121" s="8" t="e">
        <f t="shared" si="8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0"/>
      <c r="I122" s="20" t="e">
        <f t="shared" si="9"/>
        <v>#DIV/0!</v>
      </c>
      <c r="J122" s="19" t="e">
        <f t="shared" si="8"/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173016.33</v>
      </c>
      <c r="F123" s="36">
        <f>SUM(F17+F122)</f>
        <v>173016.33</v>
      </c>
      <c r="G123" s="36">
        <f>SUM(G17+G122)</f>
        <v>88093.32</v>
      </c>
      <c r="H123" s="36">
        <f>SUM(H18+H122)</f>
        <v>97817.38</v>
      </c>
      <c r="I123" s="20">
        <f>SUM(G123/F123)</f>
        <v>0.50916188084673863</v>
      </c>
      <c r="J123" s="19" t="e">
        <f t="shared" si="8"/>
        <v>#DIV/0!</v>
      </c>
    </row>
    <row r="124" spans="1:10" x14ac:dyDescent="0.2">
      <c r="H124" s="2" t="s">
        <v>41</v>
      </c>
    </row>
    <row r="125" spans="1:10" x14ac:dyDescent="0.2">
      <c r="H125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BreakPreview" topLeftCell="A92" zoomScaleNormal="100" zoomScaleSheetLayoutView="100" workbookViewId="0">
      <selection activeCell="K20" sqref="K20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114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111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SUM(D18+D23+D81+D87)</f>
        <v>0</v>
      </c>
      <c r="E17" s="36">
        <f>SUM(E18+E92+F97+E109)</f>
        <v>40084.6</v>
      </c>
      <c r="F17" s="36">
        <f>SUM(D17:E17)</f>
        <v>40084.6</v>
      </c>
      <c r="G17" s="57">
        <f>SUM(G18+G92+G109)</f>
        <v>5221.7700000000004</v>
      </c>
      <c r="H17" s="57">
        <f>SUM(H18+H92+H109)</f>
        <v>8860.51</v>
      </c>
      <c r="I17" s="20">
        <f t="shared" ref="I17:I113" si="0">SUM(G17/F17)</f>
        <v>0.13026873163259708</v>
      </c>
      <c r="J17" s="19">
        <f t="shared" ref="J17:J91" si="1">SUM(G17/H17)</f>
        <v>0.58933063672407127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40084.6</v>
      </c>
      <c r="F18" s="36">
        <f>SUM(D18:E18)</f>
        <v>40084.6</v>
      </c>
      <c r="G18" s="57">
        <f>SUM(G19+G24+G82+G88)</f>
        <v>5221.7700000000004</v>
      </c>
      <c r="H18" s="57">
        <f>SUM(H19+H24+H82+H88)</f>
        <v>8860.51</v>
      </c>
      <c r="I18" s="20">
        <f>SUM(G18/F18)</f>
        <v>0.13026873163259708</v>
      </c>
      <c r="J18" s="19">
        <f t="shared" si="1"/>
        <v>0.58933063672407127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5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40084.6</v>
      </c>
      <c r="F24" s="66">
        <f t="shared" si="2"/>
        <v>40084.6</v>
      </c>
      <c r="G24" s="66">
        <f>SUM(G25+G35+G41+G46+G51+G54+G57+G61+G65)</f>
        <v>5221.7700000000004</v>
      </c>
      <c r="H24" s="66">
        <f>SUM(H25+H35+H41+H46+H51+H54+H57+H61+H65)</f>
        <v>8860.51</v>
      </c>
      <c r="I24" s="9">
        <f t="shared" si="0"/>
        <v>0.13026873163259708</v>
      </c>
      <c r="J24" s="8">
        <f t="shared" si="1"/>
        <v>0.58933063672407127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14170.48</v>
      </c>
      <c r="F25" s="33">
        <f t="shared" si="2"/>
        <v>14170.48</v>
      </c>
      <c r="G25" s="65">
        <f>SUM(G26:G34)</f>
        <v>2800.45</v>
      </c>
      <c r="H25" s="65">
        <f>SUM(H26:H34)</f>
        <v>8612</v>
      </c>
      <c r="I25" s="9">
        <f t="shared" si="0"/>
        <v>0.19762562736054107</v>
      </c>
      <c r="J25" s="8">
        <f t="shared" si="1"/>
        <v>0.32517998142127263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>
        <v>41</v>
      </c>
      <c r="H26" s="15">
        <v>110</v>
      </c>
      <c r="I26" s="9" t="e">
        <f t="shared" si="0"/>
        <v>#DIV/0!</v>
      </c>
      <c r="J26" s="8">
        <f t="shared" si="1"/>
        <v>0.37272727272727274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15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>
        <v>14170.48</v>
      </c>
      <c r="F29" s="153">
        <f t="shared" si="2"/>
        <v>14170.48</v>
      </c>
      <c r="G29" s="15"/>
      <c r="H29" s="15"/>
      <c r="I29" s="9">
        <f t="shared" si="0"/>
        <v>0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313</v>
      </c>
      <c r="C30" s="16">
        <v>613117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>
        <v>187.15</v>
      </c>
      <c r="H31" s="15">
        <v>2687.05</v>
      </c>
      <c r="I31" s="9" t="e">
        <f t="shared" si="0"/>
        <v>#DIV/0!</v>
      </c>
      <c r="J31" s="8">
        <f t="shared" si="1"/>
        <v>6.9648871438938609E-2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>
        <v>1498.6</v>
      </c>
      <c r="H32" s="15">
        <v>2932.1</v>
      </c>
      <c r="I32" s="9" t="e">
        <f t="shared" si="0"/>
        <v>#DIV/0!</v>
      </c>
      <c r="J32" s="8">
        <f t="shared" si="1"/>
        <v>0.5111012584836806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>
        <v>1073.7</v>
      </c>
      <c r="H33" s="15">
        <v>2882.85</v>
      </c>
      <c r="I33" s="9" t="e">
        <f t="shared" si="0"/>
        <v>#DIV/0!</v>
      </c>
      <c r="J33" s="8">
        <f t="shared" si="1"/>
        <v>0.37244393568864148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1002.91</v>
      </c>
      <c r="F35" s="33">
        <f t="shared" si="2"/>
        <v>1002.91</v>
      </c>
      <c r="G35" s="65">
        <f>SUM(G36:G41)</f>
        <v>0</v>
      </c>
      <c r="H35" s="65">
        <f>SUM(H36:H41)</f>
        <v>149.91000000000003</v>
      </c>
      <c r="I35" s="9">
        <f t="shared" si="0"/>
        <v>0</v>
      </c>
      <c r="J35" s="8">
        <f t="shared" si="1"/>
        <v>0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15">
        <v>74.150000000000006</v>
      </c>
      <c r="I39" s="9" t="e">
        <f t="shared" si="0"/>
        <v>#DIV/0!</v>
      </c>
      <c r="J39" s="8">
        <f t="shared" si="1"/>
        <v>0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>
        <v>1002.91</v>
      </c>
      <c r="F40" s="153">
        <f t="shared" si="2"/>
        <v>1002.91</v>
      </c>
      <c r="G40" s="15"/>
      <c r="H40" s="15">
        <v>75.760000000000005</v>
      </c>
      <c r="I40" s="9">
        <f t="shared" si="0"/>
        <v>0</v>
      </c>
      <c r="J40" s="8">
        <f t="shared" si="1"/>
        <v>0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SUM(D42:D42:D45)</f>
        <v>0</v>
      </c>
      <c r="E41" s="33">
        <f>SUM(E42:E42:E45)</f>
        <v>0</v>
      </c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>
        <f t="shared" si="2"/>
        <v>0</v>
      </c>
      <c r="G43" s="15"/>
      <c r="H43" s="15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>
        <f t="shared" si="2"/>
        <v>0</v>
      </c>
      <c r="G44" s="15"/>
      <c r="H44" s="15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>
        <f t="shared" si="2"/>
        <v>0</v>
      </c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153"/>
      <c r="F49" s="15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401.4</v>
      </c>
      <c r="F61" s="29">
        <f t="shared" si="4"/>
        <v>401.4</v>
      </c>
      <c r="G61" s="65">
        <f>SUM(G62:G64)</f>
        <v>0</v>
      </c>
      <c r="H61" s="65">
        <f>SUM(H62:H64)</f>
        <v>98.6</v>
      </c>
      <c r="I61" s="9">
        <f t="shared" si="0"/>
        <v>0</v>
      </c>
      <c r="J61" s="8">
        <f t="shared" si="1"/>
        <v>0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156">
        <v>401.4</v>
      </c>
      <c r="F63" s="156">
        <f t="shared" si="4"/>
        <v>401.4</v>
      </c>
      <c r="G63" s="156"/>
      <c r="H63" s="156">
        <v>98.6</v>
      </c>
      <c r="I63" s="9">
        <f t="shared" si="0"/>
        <v>0</v>
      </c>
      <c r="J63" s="8">
        <f t="shared" si="1"/>
        <v>0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24509.81</v>
      </c>
      <c r="F65" s="29">
        <f t="shared" si="4"/>
        <v>24509.81</v>
      </c>
      <c r="G65" s="33">
        <f>SUM(G66:G81)</f>
        <v>2421.3200000000002</v>
      </c>
      <c r="H65" s="33">
        <f>SUM(H66:H81)</f>
        <v>0</v>
      </c>
      <c r="I65" s="9">
        <f t="shared" si="0"/>
        <v>9.8789831500121786E-2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153"/>
      <c r="H68" s="15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153"/>
      <c r="H69" s="15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334</v>
      </c>
      <c r="C71" s="16">
        <v>613936</v>
      </c>
      <c r="D71" s="29"/>
      <c r="E71" s="29"/>
      <c r="F71" s="156">
        <f t="shared" si="4"/>
        <v>0</v>
      </c>
      <c r="G71" s="153">
        <v>123.32</v>
      </c>
      <c r="H71" s="15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>
        <v>24509.81</v>
      </c>
      <c r="F72" s="156">
        <f t="shared" si="4"/>
        <v>24509.81</v>
      </c>
      <c r="G72" s="153">
        <v>2298</v>
      </c>
      <c r="H72" s="153"/>
      <c r="I72" s="9">
        <f t="shared" si="0"/>
        <v>9.3758376747922562E-2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153"/>
      <c r="H73" s="15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11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12.75" customHeight="1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ht="33" customHeight="1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65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3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33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29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3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3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3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6">
        <f>SUM(G98+G106)</f>
        <v>0</v>
      </c>
      <c r="H97" s="36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SUM(D99:D101)</f>
        <v>0</v>
      </c>
      <c r="E98" s="29">
        <f>SUM(E99:E101)</f>
        <v>0</v>
      </c>
      <c r="F98" s="29">
        <f t="shared" si="7"/>
        <v>0</v>
      </c>
      <c r="G98" s="29">
        <f>SUM(G99:G105)</f>
        <v>0</v>
      </c>
      <c r="H98" s="29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33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3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3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295</v>
      </c>
      <c r="C102" s="16">
        <v>821312</v>
      </c>
      <c r="D102" s="29"/>
      <c r="E102" s="29"/>
      <c r="F102" s="156">
        <f t="shared" si="7"/>
        <v>0</v>
      </c>
      <c r="G102" s="33"/>
      <c r="H102" s="33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3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3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3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29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3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15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21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15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15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15"/>
      <c r="I114" s="9" t="e">
        <f t="shared" ref="I114:I122" si="8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15"/>
      <c r="I115" s="9" t="e">
        <f t="shared" si="8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15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15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21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63"/>
      <c r="H119" s="63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63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63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0"/>
      <c r="I122" s="20" t="e">
        <f t="shared" si="8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40084.6</v>
      </c>
      <c r="F123" s="36">
        <f>SUM(F17+F122)</f>
        <v>40084.6</v>
      </c>
      <c r="G123" s="36">
        <f>SUM(G17+G122)</f>
        <v>5221.7700000000004</v>
      </c>
      <c r="H123" s="36">
        <f>SUM(H17+H122)</f>
        <v>8860.51</v>
      </c>
      <c r="I123" s="20">
        <f>SUM(G123/F123)</f>
        <v>0.13026873163259708</v>
      </c>
      <c r="J123" s="19">
        <f>SUM(G123/H123)</f>
        <v>0.58933063672407127</v>
      </c>
    </row>
    <row r="125" spans="1:10" x14ac:dyDescent="0.2">
      <c r="H125" s="2" t="s">
        <v>41</v>
      </c>
    </row>
    <row r="126" spans="1:10" x14ac:dyDescent="0.2">
      <c r="H126" s="1" t="s">
        <v>22</v>
      </c>
    </row>
    <row r="127" spans="1:10" x14ac:dyDescent="0.2">
      <c r="H127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85" orientation="landscape" r:id="rId1"/>
  <headerFooter alignWithMargins="0"/>
  <rowBreaks count="1" manualBreakCount="1">
    <brk id="89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view="pageBreakPreview" topLeftCell="A7" zoomScaleNormal="100" zoomScaleSheetLayoutView="100" workbookViewId="0">
      <selection activeCell="A48" sqref="A48:XFD49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27.75" customHeight="1" x14ac:dyDescent="0.2">
      <c r="A3" s="163" t="s">
        <v>340</v>
      </c>
      <c r="B3" s="164" t="s">
        <v>341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338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SUM(D18+D94+D112)</f>
        <v>0</v>
      </c>
      <c r="E17" s="36">
        <f>SUM(E18+E99+E94+E112)</f>
        <v>282021.71999999997</v>
      </c>
      <c r="F17" s="36">
        <f>SUM(D17:E17)</f>
        <v>282021.71999999997</v>
      </c>
      <c r="G17" s="36">
        <f>SUM(G18+G94+G112+G99)</f>
        <v>255231.41000000003</v>
      </c>
      <c r="H17" s="57">
        <f>SUM(H18+H94+H112+H99)</f>
        <v>591253.99000000011</v>
      </c>
      <c r="I17" s="20">
        <f t="shared" ref="I17:I116" si="0">SUM(G17/F17)</f>
        <v>0.90500621725163599</v>
      </c>
      <c r="J17" s="19">
        <f t="shared" ref="J17:J93" si="1">SUM(G17/H17)</f>
        <v>0.43167811856965227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SUM(D19+D24+D84+D90)</f>
        <v>0</v>
      </c>
      <c r="E18" s="36">
        <f>SUM(E19+E24+E84+E90)</f>
        <v>282021.71999999997</v>
      </c>
      <c r="F18" s="36">
        <f>SUM(D18:E18)</f>
        <v>282021.71999999997</v>
      </c>
      <c r="G18" s="36">
        <f>SUM(G19+G24+G84+G90)</f>
        <v>255231.41000000003</v>
      </c>
      <c r="H18" s="57">
        <f>SUM(H19+H24+H84+H90)</f>
        <v>590463.89000000013</v>
      </c>
      <c r="I18" s="20">
        <f>SUM(G18/F18)</f>
        <v>0.90500621725163599</v>
      </c>
      <c r="J18" s="19">
        <f t="shared" si="1"/>
        <v>0.43225574725661881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3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1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SUM(D25+D36+D42+D47+D52+D55+D58+D62+D66)</f>
        <v>0</v>
      </c>
      <c r="E24" s="66">
        <f>SUM(E25+E36+E42+E47+E52+E55+E58+E62+E66)</f>
        <v>121521.72</v>
      </c>
      <c r="F24" s="66">
        <f t="shared" si="2"/>
        <v>121521.72</v>
      </c>
      <c r="G24" s="66">
        <f>SUM(G25+G36+G42+G47+G52+G55+G58+G62+G66)</f>
        <v>96731.21</v>
      </c>
      <c r="H24" s="60">
        <f>SUM(H25+H36+H42+H47+H52+H55+H58+H62+H66)</f>
        <v>133417.71000000002</v>
      </c>
      <c r="I24" s="9">
        <f t="shared" si="0"/>
        <v>0.79599934892297453</v>
      </c>
      <c r="J24" s="8">
        <f t="shared" si="1"/>
        <v>0.72502526088927766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5670</v>
      </c>
      <c r="F25" s="33">
        <f t="shared" si="2"/>
        <v>5670</v>
      </c>
      <c r="G25" s="65">
        <f>SUM(G26:G35)</f>
        <v>4402.25</v>
      </c>
      <c r="H25" s="58">
        <f>SUM(H26:H35)</f>
        <v>3120.35</v>
      </c>
      <c r="I25" s="9">
        <f t="shared" si="0"/>
        <v>0.77641093474426803</v>
      </c>
      <c r="J25" s="8">
        <f t="shared" si="1"/>
        <v>1.4108192991170863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>
        <v>570</v>
      </c>
      <c r="F26" s="153">
        <f t="shared" si="2"/>
        <v>570</v>
      </c>
      <c r="G26" s="15">
        <v>40</v>
      </c>
      <c r="H26" s="59"/>
      <c r="I26" s="9">
        <f t="shared" si="0"/>
        <v>7.0175438596491224E-2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153">
        <v>3100</v>
      </c>
      <c r="F27" s="153">
        <f t="shared" si="2"/>
        <v>3100</v>
      </c>
      <c r="G27" s="15">
        <v>3080.65</v>
      </c>
      <c r="H27" s="59">
        <v>1133.3499999999999</v>
      </c>
      <c r="I27" s="9">
        <f t="shared" si="0"/>
        <v>0.99375806451612902</v>
      </c>
      <c r="J27" s="8">
        <f t="shared" si="1"/>
        <v>2.7181806149909562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153">
        <v>500</v>
      </c>
      <c r="F28" s="153">
        <f t="shared" si="2"/>
        <v>500</v>
      </c>
      <c r="G28" s="15">
        <v>155</v>
      </c>
      <c r="H28" s="59">
        <v>1332</v>
      </c>
      <c r="I28" s="9">
        <f t="shared" si="0"/>
        <v>0.31</v>
      </c>
      <c r="J28" s="8">
        <f t="shared" si="1"/>
        <v>0.11636636636636637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>
        <v>1000</v>
      </c>
      <c r="F29" s="153">
        <f t="shared" si="2"/>
        <v>1000</v>
      </c>
      <c r="G29" s="15">
        <v>900</v>
      </c>
      <c r="H29" s="59">
        <v>655</v>
      </c>
      <c r="I29" s="9">
        <f t="shared" si="0"/>
        <v>0.9</v>
      </c>
      <c r="J29" s="8">
        <f t="shared" si="1"/>
        <v>1.3740458015267176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15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15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15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153">
        <v>500</v>
      </c>
      <c r="F33" s="153">
        <f t="shared" si="2"/>
        <v>500</v>
      </c>
      <c r="G33" s="15">
        <v>226.6</v>
      </c>
      <c r="H33" s="59"/>
      <c r="I33" s="9">
        <f t="shared" si="0"/>
        <v>0.45319999999999999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15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67" t="s">
        <v>297</v>
      </c>
      <c r="B35" s="32" t="s">
        <v>314</v>
      </c>
      <c r="C35" s="16">
        <v>613127</v>
      </c>
      <c r="D35" s="33"/>
      <c r="E35" s="33"/>
      <c r="F35" s="153"/>
      <c r="G35" s="15"/>
      <c r="H35" s="59"/>
      <c r="I35" s="9"/>
      <c r="J35" s="8"/>
    </row>
    <row r="36" spans="1:10" ht="15" customHeight="1" x14ac:dyDescent="0.2">
      <c r="A36" s="149">
        <v>8</v>
      </c>
      <c r="B36" s="150" t="s">
        <v>29</v>
      </c>
      <c r="C36" s="149">
        <v>613200</v>
      </c>
      <c r="D36" s="33">
        <f>SUM(D37:D41)</f>
        <v>0</v>
      </c>
      <c r="E36" s="65">
        <f>SUM(E37:E41)</f>
        <v>1020</v>
      </c>
      <c r="F36" s="65">
        <f t="shared" si="2"/>
        <v>1020</v>
      </c>
      <c r="G36" s="65">
        <f>SUM(G37:G42)</f>
        <v>640</v>
      </c>
      <c r="H36" s="58">
        <f>SUM(H37:H42)</f>
        <v>830.32</v>
      </c>
      <c r="I36" s="9">
        <f t="shared" si="0"/>
        <v>0.62745098039215685</v>
      </c>
      <c r="J36" s="8">
        <f t="shared" si="1"/>
        <v>0.7707871663936795</v>
      </c>
    </row>
    <row r="37" spans="1:10" ht="15" customHeight="1" x14ac:dyDescent="0.2">
      <c r="A37" s="17" t="s">
        <v>231</v>
      </c>
      <c r="B37" s="152" t="s">
        <v>151</v>
      </c>
      <c r="C37" s="17">
        <v>613211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21" customHeight="1" x14ac:dyDescent="0.2">
      <c r="A38" s="17" t="s">
        <v>232</v>
      </c>
      <c r="B38" s="152" t="s">
        <v>152</v>
      </c>
      <c r="C38" s="17">
        <v>613212</v>
      </c>
      <c r="D38" s="153"/>
      <c r="E38" s="156">
        <v>1020</v>
      </c>
      <c r="F38" s="156">
        <f t="shared" si="2"/>
        <v>1020</v>
      </c>
      <c r="G38" s="15">
        <v>640</v>
      </c>
      <c r="H38" s="59">
        <v>830.32</v>
      </c>
      <c r="I38" s="9">
        <f t="shared" si="0"/>
        <v>0.62745098039215685</v>
      </c>
      <c r="J38" s="8">
        <f t="shared" si="1"/>
        <v>0.7707871663936795</v>
      </c>
    </row>
    <row r="39" spans="1:10" ht="15" customHeight="1" x14ac:dyDescent="0.2">
      <c r="A39" s="17" t="s">
        <v>233</v>
      </c>
      <c r="B39" s="152" t="s">
        <v>153</v>
      </c>
      <c r="C39" s="17">
        <v>613213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234</v>
      </c>
      <c r="B40" s="152" t="s">
        <v>154</v>
      </c>
      <c r="C40" s="17">
        <v>613221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7" t="s">
        <v>235</v>
      </c>
      <c r="B41" s="152" t="s">
        <v>155</v>
      </c>
      <c r="C41" s="17">
        <v>613222</v>
      </c>
      <c r="D41" s="153"/>
      <c r="E41" s="153"/>
      <c r="F41" s="153">
        <f t="shared" si="2"/>
        <v>0</v>
      </c>
      <c r="G41" s="15"/>
      <c r="H41" s="59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51">
        <v>9</v>
      </c>
      <c r="B42" s="150" t="s">
        <v>28</v>
      </c>
      <c r="C42" s="149">
        <v>613300</v>
      </c>
      <c r="D42" s="33">
        <f>SUM(D43)</f>
        <v>0</v>
      </c>
      <c r="E42" s="33"/>
      <c r="F42" s="33">
        <f t="shared" si="2"/>
        <v>0</v>
      </c>
      <c r="G42" s="15">
        <f>SUM(G43)</f>
        <v>0</v>
      </c>
      <c r="H42" s="59">
        <f>SUM(H43)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236</v>
      </c>
      <c r="B43" s="92" t="s">
        <v>276</v>
      </c>
      <c r="C43" s="16">
        <v>613311</v>
      </c>
      <c r="D43" s="153"/>
      <c r="E43" s="153"/>
      <c r="F43" s="153">
        <f t="shared" si="2"/>
        <v>0</v>
      </c>
      <c r="G43" s="15"/>
      <c r="H43" s="59"/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278</v>
      </c>
      <c r="B44" s="92" t="s">
        <v>277</v>
      </c>
      <c r="C44" s="16">
        <v>613312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279</v>
      </c>
      <c r="B45" s="92" t="s">
        <v>156</v>
      </c>
      <c r="C45" s="16">
        <v>613318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3" t="s">
        <v>280</v>
      </c>
      <c r="B46" s="92" t="s">
        <v>281</v>
      </c>
      <c r="C46" s="16">
        <v>613321</v>
      </c>
      <c r="D46" s="153"/>
      <c r="E46" s="153"/>
      <c r="F46" s="153"/>
      <c r="G46" s="15"/>
      <c r="H46" s="59"/>
      <c r="I46" s="9"/>
      <c r="J46" s="8"/>
    </row>
    <row r="47" spans="1:10" ht="15" customHeight="1" x14ac:dyDescent="0.2">
      <c r="A47" s="149">
        <v>10</v>
      </c>
      <c r="B47" s="150" t="s">
        <v>37</v>
      </c>
      <c r="C47" s="149">
        <v>613400</v>
      </c>
      <c r="D47" s="33">
        <f>SUM(D48:D51)</f>
        <v>0</v>
      </c>
      <c r="E47" s="33">
        <f>SUM(E48:E51)</f>
        <v>1540.6</v>
      </c>
      <c r="F47" s="33">
        <f t="shared" ref="F47:F53" si="3">SUM(D47:E47)</f>
        <v>1540.6</v>
      </c>
      <c r="G47" s="65">
        <f>SUM(G48:G51)</f>
        <v>1285.2</v>
      </c>
      <c r="H47" s="58">
        <f>SUM(H48:H51)</f>
        <v>29878.28</v>
      </c>
      <c r="I47" s="9">
        <f t="shared" si="0"/>
        <v>0.8342204335972998</v>
      </c>
      <c r="J47" s="8">
        <f t="shared" si="1"/>
        <v>4.3014524263110199E-2</v>
      </c>
    </row>
    <row r="48" spans="1:10" ht="17.25" customHeight="1" x14ac:dyDescent="0.2">
      <c r="A48" s="17" t="s">
        <v>237</v>
      </c>
      <c r="B48" s="92" t="s">
        <v>157</v>
      </c>
      <c r="C48" s="16">
        <v>613411</v>
      </c>
      <c r="D48" s="153"/>
      <c r="E48" s="33"/>
      <c r="F48" s="15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7.25" customHeight="1" x14ac:dyDescent="0.2">
      <c r="A49" s="17" t="s">
        <v>238</v>
      </c>
      <c r="B49" s="92" t="s">
        <v>158</v>
      </c>
      <c r="C49" s="16">
        <v>613416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239</v>
      </c>
      <c r="B50" s="92" t="s">
        <v>159</v>
      </c>
      <c r="C50" s="16">
        <v>613417</v>
      </c>
      <c r="D50" s="33"/>
      <c r="E50" s="153">
        <v>1540.6</v>
      </c>
      <c r="F50" s="153">
        <f t="shared" si="3"/>
        <v>1540.6</v>
      </c>
      <c r="G50" s="15">
        <v>1285.2</v>
      </c>
      <c r="H50" s="59"/>
      <c r="I50" s="9">
        <f t="shared" si="0"/>
        <v>0.8342204335972998</v>
      </c>
      <c r="J50" s="8" t="e">
        <f t="shared" si="1"/>
        <v>#DIV/0!</v>
      </c>
    </row>
    <row r="51" spans="1:10" ht="15" customHeight="1" x14ac:dyDescent="0.2">
      <c r="A51" s="17" t="s">
        <v>240</v>
      </c>
      <c r="B51" s="92" t="s">
        <v>386</v>
      </c>
      <c r="C51" s="16">
        <v>613492</v>
      </c>
      <c r="D51" s="33"/>
      <c r="E51" s="153"/>
      <c r="F51" s="153">
        <f t="shared" si="3"/>
        <v>0</v>
      </c>
      <c r="G51" s="15"/>
      <c r="H51" s="59">
        <v>29878.28</v>
      </c>
      <c r="I51" s="9" t="e">
        <f t="shared" si="0"/>
        <v>#DIV/0!</v>
      </c>
      <c r="J51" s="8">
        <f t="shared" si="1"/>
        <v>0</v>
      </c>
    </row>
    <row r="52" spans="1:10" ht="15" customHeight="1" x14ac:dyDescent="0.2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3"/>
        <v>0</v>
      </c>
      <c r="G52" s="65">
        <f>SUM(G53:G54)</f>
        <v>0</v>
      </c>
      <c r="H52" s="58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241</v>
      </c>
      <c r="B53" s="92" t="s">
        <v>161</v>
      </c>
      <c r="C53" s="16">
        <v>613512</v>
      </c>
      <c r="D53" s="153"/>
      <c r="E53" s="153"/>
      <c r="F53" s="153">
        <f t="shared" si="3"/>
        <v>0</v>
      </c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3" t="s">
        <v>242</v>
      </c>
      <c r="B54" s="92" t="s">
        <v>162</v>
      </c>
      <c r="C54" s="16">
        <v>613523</v>
      </c>
      <c r="D54" s="153"/>
      <c r="E54" s="153"/>
      <c r="F54" s="153"/>
      <c r="G54" s="15"/>
      <c r="H54" s="59"/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3">
        <f>SUM(G56:G57)</f>
        <v>0</v>
      </c>
      <c r="H55" s="37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5" customHeight="1" x14ac:dyDescent="0.2">
      <c r="A56" s="17" t="s">
        <v>243</v>
      </c>
      <c r="B56" s="92" t="s">
        <v>163</v>
      </c>
      <c r="C56" s="16">
        <v>613611</v>
      </c>
      <c r="D56" s="156"/>
      <c r="E56" s="156"/>
      <c r="F56" s="156">
        <f>SUM(D56:E56)</f>
        <v>0</v>
      </c>
      <c r="G56" s="153"/>
      <c r="H56" s="159"/>
      <c r="I56" s="9" t="e">
        <f t="shared" si="0"/>
        <v>#DIV/0!</v>
      </c>
      <c r="J56" s="8" t="e">
        <f t="shared" si="1"/>
        <v>#DIV/0!</v>
      </c>
    </row>
    <row r="57" spans="1:10" ht="12.75" customHeight="1" x14ac:dyDescent="0.2">
      <c r="A57" s="17" t="s">
        <v>244</v>
      </c>
      <c r="B57" s="92" t="s">
        <v>164</v>
      </c>
      <c r="C57" s="16">
        <v>613614</v>
      </c>
      <c r="D57" s="29"/>
      <c r="E57" s="29"/>
      <c r="F57" s="29"/>
      <c r="G57" s="33"/>
      <c r="H57" s="37"/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3" si="4">SUM(D58:E58)</f>
        <v>0</v>
      </c>
      <c r="G58" s="33">
        <f>SUM(G59:G61)</f>
        <v>0</v>
      </c>
      <c r="H58" s="37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245</v>
      </c>
      <c r="B59" s="92" t="s">
        <v>165</v>
      </c>
      <c r="C59" s="16">
        <v>613722</v>
      </c>
      <c r="D59" s="156"/>
      <c r="E59" s="156"/>
      <c r="F59" s="156">
        <f t="shared" si="4"/>
        <v>0</v>
      </c>
      <c r="G59" s="153"/>
      <c r="H59" s="159"/>
      <c r="I59" s="9" t="e">
        <f t="shared" si="0"/>
        <v>#DIV/0!</v>
      </c>
      <c r="J59" s="8" t="e">
        <f t="shared" si="1"/>
        <v>#DIV/0!</v>
      </c>
    </row>
    <row r="60" spans="1:10" ht="15" customHeight="1" x14ac:dyDescent="0.2">
      <c r="A60" s="13" t="s">
        <v>246</v>
      </c>
      <c r="B60" s="92" t="s">
        <v>166</v>
      </c>
      <c r="C60" s="16">
        <v>613723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6.5" customHeight="1" x14ac:dyDescent="0.2">
      <c r="A61" s="13" t="s">
        <v>247</v>
      </c>
      <c r="B61" s="92" t="s">
        <v>167</v>
      </c>
      <c r="C61" s="16">
        <v>613726</v>
      </c>
      <c r="D61" s="29"/>
      <c r="E61" s="29"/>
      <c r="F61" s="29">
        <f t="shared" si="4"/>
        <v>0</v>
      </c>
      <c r="G61" s="33"/>
      <c r="H61" s="37"/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4"/>
        <v>0</v>
      </c>
      <c r="G62" s="65">
        <f>SUM(G63:G65)</f>
        <v>0</v>
      </c>
      <c r="H62" s="58">
        <f>SUM(H63:H65)</f>
        <v>0</v>
      </c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7" t="s">
        <v>248</v>
      </c>
      <c r="B63" s="92" t="s">
        <v>168</v>
      </c>
      <c r="C63" s="16">
        <v>613813</v>
      </c>
      <c r="D63" s="15"/>
      <c r="E63" s="15"/>
      <c r="F63" s="15">
        <f t="shared" si="4"/>
        <v>0</v>
      </c>
      <c r="G63" s="153"/>
      <c r="H63" s="159"/>
      <c r="I63" s="9" t="e">
        <f t="shared" si="0"/>
        <v>#DIV/0!</v>
      </c>
      <c r="J63" s="8" t="e">
        <f t="shared" si="1"/>
        <v>#DIV/0!</v>
      </c>
    </row>
    <row r="64" spans="1:10" ht="19.5" customHeight="1" x14ac:dyDescent="0.2">
      <c r="A64" s="17" t="s">
        <v>249</v>
      </c>
      <c r="B64" s="92" t="s">
        <v>169</v>
      </c>
      <c r="C64" s="16">
        <v>613815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7" t="s">
        <v>250</v>
      </c>
      <c r="B65" s="92" t="s">
        <v>170</v>
      </c>
      <c r="C65" s="16">
        <v>613821</v>
      </c>
      <c r="D65" s="29"/>
      <c r="E65" s="29"/>
      <c r="F65" s="29">
        <f t="shared" si="4"/>
        <v>0</v>
      </c>
      <c r="G65" s="33"/>
      <c r="H65" s="37"/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51">
        <v>15</v>
      </c>
      <c r="B66" s="148" t="s">
        <v>26</v>
      </c>
      <c r="C66" s="149">
        <v>613900</v>
      </c>
      <c r="D66" s="29">
        <f>SUM(D67:D83)</f>
        <v>0</v>
      </c>
      <c r="E66" s="29">
        <f>SUM(E67:E83)</f>
        <v>113291.12</v>
      </c>
      <c r="F66" s="29">
        <f t="shared" si="4"/>
        <v>113291.12</v>
      </c>
      <c r="G66" s="33">
        <f>SUM(G67:G83)</f>
        <v>90403.760000000009</v>
      </c>
      <c r="H66" s="37">
        <f>SUM(H67:H83)</f>
        <v>99588.760000000009</v>
      </c>
      <c r="I66" s="9">
        <f t="shared" si="0"/>
        <v>0.79797745842745671</v>
      </c>
      <c r="J66" s="8">
        <f t="shared" si="1"/>
        <v>0.90777071629368611</v>
      </c>
    </row>
    <row r="67" spans="1:10" ht="15" customHeight="1" x14ac:dyDescent="0.2">
      <c r="A67" s="13" t="s">
        <v>251</v>
      </c>
      <c r="B67" s="32" t="s">
        <v>171</v>
      </c>
      <c r="C67" s="16">
        <v>613912</v>
      </c>
      <c r="D67" s="156"/>
      <c r="E67" s="156">
        <v>2000</v>
      </c>
      <c r="F67" s="156">
        <f t="shared" si="4"/>
        <v>2000</v>
      </c>
      <c r="G67" s="153">
        <v>1081.08</v>
      </c>
      <c r="H67" s="159">
        <v>567.45000000000005</v>
      </c>
      <c r="I67" s="9">
        <f t="shared" si="0"/>
        <v>0.54053999999999991</v>
      </c>
      <c r="J67" s="8">
        <f t="shared" si="1"/>
        <v>1.9051546391752574</v>
      </c>
    </row>
    <row r="68" spans="1:10" ht="15" customHeight="1" x14ac:dyDescent="0.2">
      <c r="A68" s="13" t="s">
        <v>252</v>
      </c>
      <c r="B68" s="32" t="s">
        <v>172</v>
      </c>
      <c r="C68" s="16">
        <v>613913</v>
      </c>
      <c r="D68" s="29"/>
      <c r="E68" s="29"/>
      <c r="F68" s="156">
        <f t="shared" si="4"/>
        <v>0</v>
      </c>
      <c r="G68" s="153"/>
      <c r="H68" s="159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253</v>
      </c>
      <c r="B69" s="32" t="s">
        <v>173</v>
      </c>
      <c r="C69" s="16">
        <v>613914</v>
      </c>
      <c r="D69" s="29"/>
      <c r="E69" s="156">
        <v>1000</v>
      </c>
      <c r="F69" s="156">
        <f t="shared" si="4"/>
        <v>1000</v>
      </c>
      <c r="G69" s="153">
        <v>262.5</v>
      </c>
      <c r="H69" s="159">
        <v>746</v>
      </c>
      <c r="I69" s="9">
        <f t="shared" si="0"/>
        <v>0.26250000000000001</v>
      </c>
      <c r="J69" s="8">
        <f t="shared" si="1"/>
        <v>0.35187667560321717</v>
      </c>
    </row>
    <row r="70" spans="1:10" ht="15" customHeight="1" x14ac:dyDescent="0.2">
      <c r="A70" s="13" t="s">
        <v>254</v>
      </c>
      <c r="B70" s="32" t="s">
        <v>174</v>
      </c>
      <c r="C70" s="16">
        <v>613915</v>
      </c>
      <c r="D70" s="29"/>
      <c r="E70" s="156"/>
      <c r="F70" s="156">
        <f t="shared" si="4"/>
        <v>0</v>
      </c>
      <c r="G70" s="153"/>
      <c r="H70" s="159">
        <v>367.03</v>
      </c>
      <c r="I70" s="9" t="e">
        <f t="shared" si="0"/>
        <v>#DIV/0!</v>
      </c>
      <c r="J70" s="8">
        <f t="shared" si="1"/>
        <v>0</v>
      </c>
    </row>
    <row r="71" spans="1:10" ht="15" customHeight="1" x14ac:dyDescent="0.2">
      <c r="A71" s="13" t="s">
        <v>255</v>
      </c>
      <c r="B71" s="32" t="s">
        <v>175</v>
      </c>
      <c r="C71" s="16">
        <v>613919</v>
      </c>
      <c r="D71" s="29"/>
      <c r="E71" s="156"/>
      <c r="F71" s="156">
        <f t="shared" si="4"/>
        <v>0</v>
      </c>
      <c r="G71" s="153"/>
      <c r="H71" s="159"/>
      <c r="I71" s="9" t="e">
        <f t="shared" si="0"/>
        <v>#DIV/0!</v>
      </c>
      <c r="J71" s="8" t="e">
        <f t="shared" si="1"/>
        <v>#DIV/0!</v>
      </c>
    </row>
    <row r="72" spans="1:10" ht="18.75" customHeight="1" x14ac:dyDescent="0.2">
      <c r="A72" s="13" t="s">
        <v>256</v>
      </c>
      <c r="B72" s="32" t="s">
        <v>176</v>
      </c>
      <c r="C72" s="16">
        <v>613921</v>
      </c>
      <c r="D72" s="29"/>
      <c r="E72" s="156">
        <v>10000</v>
      </c>
      <c r="F72" s="156">
        <f t="shared" si="4"/>
        <v>10000</v>
      </c>
      <c r="G72" s="153">
        <v>6828.56</v>
      </c>
      <c r="H72" s="159">
        <v>19121.990000000002</v>
      </c>
      <c r="I72" s="9">
        <f t="shared" si="0"/>
        <v>0.68285600000000002</v>
      </c>
      <c r="J72" s="8">
        <f t="shared" si="1"/>
        <v>0.35710509209554026</v>
      </c>
    </row>
    <row r="73" spans="1:10" ht="11.25" customHeight="1" x14ac:dyDescent="0.2">
      <c r="A73" s="13" t="s">
        <v>257</v>
      </c>
      <c r="B73" s="32" t="s">
        <v>419</v>
      </c>
      <c r="C73" s="16">
        <v>613939</v>
      </c>
      <c r="D73" s="29"/>
      <c r="E73" s="156">
        <v>2500</v>
      </c>
      <c r="F73" s="156">
        <f t="shared" si="4"/>
        <v>2500</v>
      </c>
      <c r="G73" s="153">
        <v>1228</v>
      </c>
      <c r="H73" s="159">
        <v>1497.6</v>
      </c>
      <c r="I73" s="9">
        <f t="shared" si="0"/>
        <v>0.49120000000000003</v>
      </c>
      <c r="J73" s="8">
        <f t="shared" si="1"/>
        <v>0.81997863247863256</v>
      </c>
    </row>
    <row r="74" spans="1:10" ht="11.25" customHeight="1" x14ac:dyDescent="0.2">
      <c r="A74" s="13" t="s">
        <v>258</v>
      </c>
      <c r="B74" s="32" t="s">
        <v>420</v>
      </c>
      <c r="C74" s="16">
        <v>613948</v>
      </c>
      <c r="D74" s="29"/>
      <c r="E74" s="156">
        <v>21000</v>
      </c>
      <c r="F74" s="156">
        <f t="shared" si="4"/>
        <v>21000</v>
      </c>
      <c r="G74" s="153">
        <v>19240.650000000001</v>
      </c>
      <c r="H74" s="159"/>
      <c r="I74" s="9">
        <f t="shared" si="0"/>
        <v>0.91622142857142863</v>
      </c>
      <c r="J74" s="8"/>
    </row>
    <row r="75" spans="1:10" x14ac:dyDescent="0.2">
      <c r="A75" s="13" t="s">
        <v>259</v>
      </c>
      <c r="B75" s="32" t="s">
        <v>182</v>
      </c>
      <c r="C75" s="16">
        <v>613971</v>
      </c>
      <c r="D75" s="29"/>
      <c r="E75" s="156">
        <v>60000</v>
      </c>
      <c r="F75" s="156">
        <f t="shared" si="4"/>
        <v>60000</v>
      </c>
      <c r="G75" s="153">
        <v>49391</v>
      </c>
      <c r="H75" s="159">
        <v>61193</v>
      </c>
      <c r="I75" s="9">
        <f t="shared" si="0"/>
        <v>0.82318333333333338</v>
      </c>
      <c r="J75" s="8">
        <f t="shared" si="1"/>
        <v>0.80713480300034313</v>
      </c>
    </row>
    <row r="76" spans="1:10" x14ac:dyDescent="0.2">
      <c r="A76" s="13" t="s">
        <v>260</v>
      </c>
      <c r="B76" s="32" t="s">
        <v>179</v>
      </c>
      <c r="C76" s="16">
        <v>613956</v>
      </c>
      <c r="D76" s="29"/>
      <c r="E76" s="156"/>
      <c r="F76" s="156">
        <f t="shared" si="4"/>
        <v>0</v>
      </c>
      <c r="G76" s="153"/>
      <c r="H76" s="159"/>
      <c r="I76" s="9" t="e">
        <f t="shared" si="0"/>
        <v>#DIV/0!</v>
      </c>
      <c r="J76" s="8" t="e">
        <f t="shared" si="1"/>
        <v>#DIV/0!</v>
      </c>
    </row>
    <row r="77" spans="1:10" ht="24" x14ac:dyDescent="0.2">
      <c r="A77" s="13" t="s">
        <v>261</v>
      </c>
      <c r="B77" s="32" t="s">
        <v>180</v>
      </c>
      <c r="C77" s="16">
        <v>613957</v>
      </c>
      <c r="D77" s="29"/>
      <c r="E77" s="156"/>
      <c r="F77" s="156">
        <f t="shared" si="4"/>
        <v>0</v>
      </c>
      <c r="G77" s="153"/>
      <c r="H77" s="159"/>
      <c r="I77" s="9" t="e">
        <f t="shared" si="0"/>
        <v>#DIV/0!</v>
      </c>
      <c r="J77" s="8" t="e">
        <f t="shared" si="1"/>
        <v>#DIV/0!</v>
      </c>
    </row>
    <row r="78" spans="1:10" ht="8.25" customHeight="1" x14ac:dyDescent="0.2">
      <c r="A78" s="13" t="s">
        <v>262</v>
      </c>
      <c r="B78" s="32" t="s">
        <v>181</v>
      </c>
      <c r="C78" s="16">
        <v>613958</v>
      </c>
      <c r="D78" s="29"/>
      <c r="E78" s="156"/>
      <c r="F78" s="156">
        <f t="shared" si="4"/>
        <v>0</v>
      </c>
      <c r="G78" s="153"/>
      <c r="H78" s="159"/>
      <c r="I78" s="9" t="e">
        <f t="shared" si="0"/>
        <v>#DIV/0!</v>
      </c>
      <c r="J78" s="8" t="e">
        <f t="shared" si="1"/>
        <v>#DIV/0!</v>
      </c>
    </row>
    <row r="79" spans="1:10" ht="10.5" customHeight="1" x14ac:dyDescent="0.2">
      <c r="A79" s="13" t="s">
        <v>263</v>
      </c>
      <c r="B79" s="32" t="s">
        <v>182</v>
      </c>
      <c r="C79" s="16">
        <v>613981</v>
      </c>
      <c r="D79" s="29"/>
      <c r="E79" s="156">
        <v>6591.12</v>
      </c>
      <c r="F79" s="156">
        <f t="shared" si="4"/>
        <v>6591.12</v>
      </c>
      <c r="G79" s="153">
        <v>4730.6099999999997</v>
      </c>
      <c r="H79" s="159">
        <v>5965.28</v>
      </c>
      <c r="I79" s="9">
        <f t="shared" si="0"/>
        <v>0.7177247569457087</v>
      </c>
      <c r="J79" s="8">
        <f t="shared" si="1"/>
        <v>0.79302396534613628</v>
      </c>
    </row>
    <row r="80" spans="1:10" ht="36" x14ac:dyDescent="0.2">
      <c r="A80" s="13" t="s">
        <v>264</v>
      </c>
      <c r="B80" s="32" t="s">
        <v>183</v>
      </c>
      <c r="C80" s="16">
        <v>613984</v>
      </c>
      <c r="D80" s="29"/>
      <c r="E80" s="156">
        <v>200</v>
      </c>
      <c r="F80" s="156">
        <f t="shared" si="4"/>
        <v>200</v>
      </c>
      <c r="G80" s="156">
        <v>117.75</v>
      </c>
      <c r="H80" s="159">
        <v>129.66999999999999</v>
      </c>
      <c r="I80" s="9">
        <f t="shared" si="0"/>
        <v>0.58875</v>
      </c>
      <c r="J80" s="8">
        <f t="shared" si="1"/>
        <v>0.9080743425618879</v>
      </c>
    </row>
    <row r="81" spans="1:10" x14ac:dyDescent="0.2">
      <c r="A81" s="13" t="s">
        <v>265</v>
      </c>
      <c r="B81" s="32" t="s">
        <v>184</v>
      </c>
      <c r="C81" s="16">
        <v>613985</v>
      </c>
      <c r="D81" s="29"/>
      <c r="E81" s="156">
        <v>10000</v>
      </c>
      <c r="F81" s="156">
        <f t="shared" si="4"/>
        <v>10000</v>
      </c>
      <c r="G81" s="153">
        <v>7523.61</v>
      </c>
      <c r="H81" s="159">
        <v>10000.74</v>
      </c>
      <c r="I81" s="9">
        <f t="shared" si="0"/>
        <v>0.75236099999999995</v>
      </c>
      <c r="J81" s="8">
        <f t="shared" si="1"/>
        <v>0.752305329405624</v>
      </c>
    </row>
    <row r="82" spans="1:10" x14ac:dyDescent="0.2">
      <c r="A82" s="13" t="s">
        <v>266</v>
      </c>
      <c r="B82" s="32" t="s">
        <v>185</v>
      </c>
      <c r="C82" s="16">
        <v>613991</v>
      </c>
      <c r="D82" s="29"/>
      <c r="E82" s="156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x14ac:dyDescent="0.2">
      <c r="A83" s="13" t="s">
        <v>421</v>
      </c>
      <c r="B83" s="32" t="s">
        <v>186</v>
      </c>
      <c r="C83" s="16"/>
      <c r="D83" s="29"/>
      <c r="E83" s="29"/>
      <c r="F83" s="156">
        <f t="shared" si="4"/>
        <v>0</v>
      </c>
      <c r="G83" s="33"/>
      <c r="H83" s="37"/>
      <c r="I83" s="9" t="e">
        <f t="shared" si="0"/>
        <v>#DIV/0!</v>
      </c>
      <c r="J83" s="8" t="e">
        <f t="shared" si="1"/>
        <v>#DIV/0!</v>
      </c>
    </row>
    <row r="84" spans="1:10" ht="24" x14ac:dyDescent="0.2">
      <c r="A84" s="149">
        <v>16</v>
      </c>
      <c r="B84" s="31" t="s">
        <v>4</v>
      </c>
      <c r="C84" s="30">
        <v>614000</v>
      </c>
      <c r="D84" s="29">
        <f>SUM(D85:D86)</f>
        <v>0</v>
      </c>
      <c r="E84" s="29">
        <f>SUM(E85:E86)</f>
        <v>160500</v>
      </c>
      <c r="F84" s="29">
        <f>SUM(F85:F86)</f>
        <v>160500</v>
      </c>
      <c r="G84" s="65">
        <f>SUM(G85:G93)</f>
        <v>158500.20000000001</v>
      </c>
      <c r="H84" s="58">
        <f>SUM(H85:H93)</f>
        <v>457046.18000000005</v>
      </c>
      <c r="I84" s="9">
        <f t="shared" si="0"/>
        <v>0.98754018691588796</v>
      </c>
      <c r="J84" s="8">
        <f t="shared" si="1"/>
        <v>0.34679252761723112</v>
      </c>
    </row>
    <row r="85" spans="1:10" x14ac:dyDescent="0.2">
      <c r="A85" s="151">
        <v>17</v>
      </c>
      <c r="B85" s="25" t="s">
        <v>349</v>
      </c>
      <c r="C85" s="16">
        <v>614112</v>
      </c>
      <c r="D85" s="156">
        <v>0</v>
      </c>
      <c r="E85" s="156">
        <v>63000</v>
      </c>
      <c r="F85" s="156">
        <f t="shared" ref="F85:F93" si="5">SUM(D85:E85)</f>
        <v>63000</v>
      </c>
      <c r="G85" s="153">
        <v>62121.9</v>
      </c>
      <c r="H85" s="159">
        <v>245712.79</v>
      </c>
      <c r="I85" s="9">
        <f t="shared" si="0"/>
        <v>0.98606190476190481</v>
      </c>
      <c r="J85" s="8">
        <f t="shared" si="1"/>
        <v>0.25282322503439891</v>
      </c>
    </row>
    <row r="86" spans="1:10" x14ac:dyDescent="0.2">
      <c r="A86" s="149">
        <v>18</v>
      </c>
      <c r="B86" s="25" t="s">
        <v>350</v>
      </c>
      <c r="C86" s="16">
        <v>614213</v>
      </c>
      <c r="D86" s="29"/>
      <c r="E86" s="156">
        <v>97500</v>
      </c>
      <c r="F86" s="156">
        <f t="shared" si="5"/>
        <v>97500</v>
      </c>
      <c r="G86" s="153">
        <v>96378.3</v>
      </c>
      <c r="H86" s="159">
        <v>211333.39</v>
      </c>
      <c r="I86" s="9">
        <f t="shared" si="0"/>
        <v>0.98849538461538466</v>
      </c>
      <c r="J86" s="8">
        <f t="shared" si="1"/>
        <v>0.45604861588601781</v>
      </c>
    </row>
    <row r="87" spans="1:10" x14ac:dyDescent="0.2">
      <c r="A87" s="151">
        <v>19</v>
      </c>
      <c r="B87" s="155" t="s">
        <v>34</v>
      </c>
      <c r="C87" s="67">
        <v>614300</v>
      </c>
      <c r="D87" s="29">
        <f>SUM(D88:D88)</f>
        <v>0</v>
      </c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3"/>
      <c r="B88" s="25"/>
      <c r="C88" s="16"/>
      <c r="D88" s="29">
        <v>0</v>
      </c>
      <c r="E88" s="29">
        <f>SUM(D88)</f>
        <v>0</v>
      </c>
      <c r="F88" s="29">
        <f>SUM(E88)</f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0"/>
        <v>#DIV/0!</v>
      </c>
      <c r="J94" s="8" t="e">
        <f t="shared" ref="J94:J124" si="6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5" si="7">SUM(D95:E95)</f>
        <v>0</v>
      </c>
      <c r="G95" s="29">
        <f>SUM(G96:G98)</f>
        <v>0</v>
      </c>
      <c r="H95" s="61">
        <f>SUM(H96:H98)</f>
        <v>0</v>
      </c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7"/>
        <v>0</v>
      </c>
      <c r="G97" s="33"/>
      <c r="H97" s="37"/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7"/>
        <v>0</v>
      </c>
      <c r="G98" s="33"/>
      <c r="H98" s="37"/>
      <c r="I98" s="9" t="e">
        <f t="shared" si="0"/>
        <v>#DIV/0!</v>
      </c>
      <c r="J98" s="8" t="e">
        <f t="shared" si="6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SUM(D100+D109)</f>
        <v>0</v>
      </c>
      <c r="E99" s="36">
        <f>SUM(E100+E109)</f>
        <v>0</v>
      </c>
      <c r="F99" s="36">
        <f t="shared" si="7"/>
        <v>0</v>
      </c>
      <c r="G99" s="36">
        <f>SUM(G100+G109)</f>
        <v>0</v>
      </c>
      <c r="H99" s="35">
        <f>SUM(H100+H109)</f>
        <v>790.1</v>
      </c>
      <c r="I99" s="20" t="e">
        <f t="shared" si="0"/>
        <v>#DIV/0!</v>
      </c>
      <c r="J99" s="19">
        <f t="shared" si="6"/>
        <v>0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SUM(D101:D108)</f>
        <v>0</v>
      </c>
      <c r="E100" s="29">
        <f>SUM(E103+E106+E107+E108)</f>
        <v>0</v>
      </c>
      <c r="F100" s="29">
        <f t="shared" si="7"/>
        <v>0</v>
      </c>
      <c r="G100" s="29">
        <f>G101+G102+G103+G106+G107+G108</f>
        <v>0</v>
      </c>
      <c r="H100" s="61">
        <f>H101+H102+H103+H106+H107+H108</f>
        <v>790.1</v>
      </c>
      <c r="I100" s="9" t="e">
        <f t="shared" si="0"/>
        <v>#DIV/0!</v>
      </c>
      <c r="J100" s="8">
        <f t="shared" si="6"/>
        <v>0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7"/>
        <v>0</v>
      </c>
      <c r="G101" s="33"/>
      <c r="H101" s="62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7"/>
        <v>0</v>
      </c>
      <c r="G102" s="33"/>
      <c r="H102" s="37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SUM(D105:D105)</f>
        <v>0</v>
      </c>
      <c r="E103" s="29">
        <f>SUM(E104:E105)</f>
        <v>0</v>
      </c>
      <c r="F103" s="29">
        <f>SUM(F104:F105)</f>
        <v>0</v>
      </c>
      <c r="G103" s="29">
        <f t="shared" ref="G103:H103" si="8">SUM(G104:G105)</f>
        <v>0</v>
      </c>
      <c r="H103" s="61">
        <f t="shared" si="8"/>
        <v>790.1</v>
      </c>
      <c r="I103" s="9" t="e">
        <f t="shared" si="0"/>
        <v>#DIV/0!</v>
      </c>
      <c r="J103" s="8">
        <f t="shared" si="6"/>
        <v>0</v>
      </c>
    </row>
    <row r="104" spans="1:10" x14ac:dyDescent="0.2">
      <c r="A104" s="151"/>
      <c r="B104" s="168" t="s">
        <v>188</v>
      </c>
      <c r="C104" s="17">
        <v>821312</v>
      </c>
      <c r="D104" s="29"/>
      <c r="E104" s="156"/>
      <c r="F104" s="156"/>
      <c r="G104" s="153"/>
      <c r="H104" s="159">
        <v>790.1</v>
      </c>
      <c r="I104" s="9"/>
      <c r="J104" s="8"/>
    </row>
    <row r="105" spans="1:10" x14ac:dyDescent="0.2">
      <c r="A105" s="13"/>
      <c r="B105" s="32" t="s">
        <v>190</v>
      </c>
      <c r="C105" s="16">
        <v>821399</v>
      </c>
      <c r="D105" s="29"/>
      <c r="E105" s="156"/>
      <c r="F105" s="156">
        <f t="shared" si="7"/>
        <v>0</v>
      </c>
      <c r="G105" s="33"/>
      <c r="H105" s="37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7"/>
        <v>0</v>
      </c>
      <c r="G109" s="29">
        <f>SUM(G110:G112)</f>
        <v>0</v>
      </c>
      <c r="H109" s="61">
        <f>SUM(H110:H112)</f>
        <v>0</v>
      </c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7"/>
        <v>0</v>
      </c>
      <c r="G110" s="33"/>
      <c r="H110" s="37"/>
      <c r="I110" s="9" t="e">
        <f t="shared" si="0"/>
        <v>#DIV/0!</v>
      </c>
      <c r="J110" s="8" t="e">
        <f t="shared" si="6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7"/>
        <v>0</v>
      </c>
      <c r="G111" s="33"/>
      <c r="H111" s="37"/>
      <c r="I111" s="9" t="e">
        <f t="shared" si="0"/>
        <v>#DIV/0!</v>
      </c>
      <c r="J111" s="8" t="e">
        <f t="shared" si="6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7"/>
        <v>0</v>
      </c>
      <c r="G113" s="21">
        <f>SUM(G114:G120)</f>
        <v>0</v>
      </c>
      <c r="H113" s="64">
        <f>SUM(H114:H120)</f>
        <v>0</v>
      </c>
      <c r="I113" s="20" t="e">
        <f t="shared" si="0"/>
        <v>#DIV/0!</v>
      </c>
      <c r="J113" s="19" t="e">
        <f t="shared" si="6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7"/>
        <v>0</v>
      </c>
      <c r="G114" s="15"/>
      <c r="H114" s="63"/>
      <c r="I114" s="9" t="e">
        <f t="shared" si="0"/>
        <v>#DIV/0!</v>
      </c>
      <c r="J114" s="8" t="e">
        <f t="shared" si="6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7"/>
        <v>0</v>
      </c>
      <c r="G115" s="15"/>
      <c r="H115" s="63"/>
      <c r="I115" s="9" t="e">
        <f t="shared" si="0"/>
        <v>#DIV/0!</v>
      </c>
      <c r="J115" s="8" t="e">
        <f t="shared" si="6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7"/>
        <v>0</v>
      </c>
      <c r="G116" s="15"/>
      <c r="H116" s="63"/>
      <c r="I116" s="9" t="e">
        <f t="shared" si="0"/>
        <v>#DIV/0!</v>
      </c>
      <c r="J116" s="8" t="e">
        <f t="shared" si="6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7"/>
        <v>0</v>
      </c>
      <c r="G117" s="15"/>
      <c r="H117" s="63"/>
      <c r="I117" s="9" t="e">
        <f t="shared" ref="I117:I125" si="9">SUM(G117/F117)</f>
        <v>#DIV/0!</v>
      </c>
      <c r="J117" s="8" t="e">
        <f t="shared" si="6"/>
        <v>#DIV/0!</v>
      </c>
    </row>
    <row r="118" spans="1:10" ht="23.25" customHeight="1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7"/>
        <v>0</v>
      </c>
      <c r="G118" s="15"/>
      <c r="H118" s="63"/>
      <c r="I118" s="9" t="e">
        <f t="shared" si="9"/>
        <v>#DIV/0!</v>
      </c>
      <c r="J118" s="8" t="e">
        <f t="shared" si="6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7"/>
        <v>0</v>
      </c>
      <c r="G119" s="15"/>
      <c r="H119" s="63"/>
      <c r="I119" s="9" t="e">
        <f t="shared" si="9"/>
        <v>#DIV/0!</v>
      </c>
      <c r="J119" s="8" t="e">
        <f t="shared" si="6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7"/>
        <v>0</v>
      </c>
      <c r="G120" s="15"/>
      <c r="H120" s="63"/>
      <c r="I120" s="9" t="e">
        <f t="shared" si="9"/>
        <v>#DIV/0!</v>
      </c>
      <c r="J120" s="8" t="e">
        <f t="shared" si="6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7"/>
        <v>0</v>
      </c>
      <c r="G121" s="21">
        <f>SUM(G122:G124)</f>
        <v>0</v>
      </c>
      <c r="H121" s="64">
        <f>SUM(H122:H124)</f>
        <v>0</v>
      </c>
      <c r="I121" s="20" t="e">
        <f t="shared" si="9"/>
        <v>#DIV/0!</v>
      </c>
      <c r="J121" s="19" t="e">
        <f t="shared" si="6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7"/>
        <v>0</v>
      </c>
      <c r="G122" s="15"/>
      <c r="H122" s="63"/>
      <c r="I122" s="9" t="e">
        <f t="shared" si="9"/>
        <v>#DIV/0!</v>
      </c>
      <c r="J122" s="8" t="e">
        <f t="shared" si="6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7"/>
        <v>0</v>
      </c>
      <c r="G123" s="15"/>
      <c r="H123" s="63"/>
      <c r="I123" s="9" t="e">
        <f t="shared" si="9"/>
        <v>#DIV/0!</v>
      </c>
      <c r="J123" s="8" t="e">
        <f t="shared" si="6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7"/>
        <v>0</v>
      </c>
      <c r="G124" s="15"/>
      <c r="H124" s="63"/>
      <c r="I124" s="9" t="e">
        <f t="shared" si="9"/>
        <v>#DIV/0!</v>
      </c>
      <c r="J124" s="8" t="e">
        <f t="shared" si="6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7"/>
        <v>0</v>
      </c>
      <c r="G125" s="10"/>
      <c r="H125" s="190"/>
      <c r="I125" s="20" t="e">
        <f t="shared" si="9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282021.71999999997</v>
      </c>
      <c r="F126" s="36">
        <f>SUM(F17+F125)</f>
        <v>282021.71999999997</v>
      </c>
      <c r="G126" s="36">
        <f>SUM(G17+G125)</f>
        <v>255231.41000000003</v>
      </c>
      <c r="H126" s="57">
        <f>SUM(H17+H125)</f>
        <v>591253.99000000011</v>
      </c>
      <c r="I126" s="20">
        <f>SUM(G126/F126)</f>
        <v>0.90500621725163599</v>
      </c>
      <c r="J126" s="19">
        <f>SUM(G126/H126)</f>
        <v>0.43167811856965227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78" orientation="landscape" r:id="rId1"/>
  <headerFooter alignWithMargins="0"/>
  <rowBreaks count="1" manualBreakCount="1">
    <brk id="8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BreakPreview" zoomScaleNormal="100" zoomScaleSheetLayoutView="100" workbookViewId="0">
      <selection activeCell="L17" sqref="L1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24" customHeight="1" x14ac:dyDescent="0.2">
      <c r="A3" s="163" t="s">
        <v>342</v>
      </c>
      <c r="B3" s="165" t="s">
        <v>343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339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SUM(D18+D92+D110)</f>
        <v>0</v>
      </c>
      <c r="E17" s="36">
        <f>SUM(E18+E92+E97+E110)</f>
        <v>116789.3</v>
      </c>
      <c r="F17" s="36">
        <f>SUM(D17:E17)</f>
        <v>116789.3</v>
      </c>
      <c r="G17" s="36">
        <f>SUM(G18+G92+G97+G110)</f>
        <v>56510.92</v>
      </c>
      <c r="H17" s="57">
        <f>SUM(H18+H92+H110)</f>
        <v>115.5</v>
      </c>
      <c r="I17" s="20">
        <f t="shared" ref="I17:I114" si="0">SUM(G17/F17)</f>
        <v>0.48387069705872027</v>
      </c>
      <c r="J17" s="19">
        <f t="shared" ref="J17:J91" si="1">SUM(G17/H17)</f>
        <v>489.2720346320346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59729.3</v>
      </c>
      <c r="F18" s="36">
        <f>SUM(D18:E18)</f>
        <v>59729.3</v>
      </c>
      <c r="G18" s="36">
        <f>SUM(G19+G24+G82+G88)</f>
        <v>0</v>
      </c>
      <c r="H18" s="57">
        <f>SUM(H19+H24+H82+H88)</f>
        <v>115.5</v>
      </c>
      <c r="I18" s="20">
        <f>SUM(G18/F18)</f>
        <v>0</v>
      </c>
      <c r="J18" s="19">
        <f t="shared" si="1"/>
        <v>0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59729.3</v>
      </c>
      <c r="F24" s="66">
        <f t="shared" si="2"/>
        <v>59729.3</v>
      </c>
      <c r="G24" s="66">
        <f>SUM(G25+G35+G41+G46+G51+G54+G57+G61+G65)</f>
        <v>0</v>
      </c>
      <c r="H24" s="60">
        <f>SUM(H25+H35+H41+H46+H51+H54+H57+H61+H65)</f>
        <v>115.5</v>
      </c>
      <c r="I24" s="9">
        <f t="shared" si="0"/>
        <v>0</v>
      </c>
      <c r="J24" s="8">
        <f t="shared" si="1"/>
        <v>0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15750</v>
      </c>
      <c r="F25" s="33">
        <f t="shared" si="2"/>
        <v>15750</v>
      </c>
      <c r="G25" s="15">
        <f>SUM(G26:G34)</f>
        <v>0</v>
      </c>
      <c r="H25" s="59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153">
        <v>15750</v>
      </c>
      <c r="F31" s="153">
        <f t="shared" si="2"/>
        <v>15750</v>
      </c>
      <c r="G31" s="15"/>
      <c r="H31" s="59"/>
      <c r="I31" s="9">
        <f t="shared" si="0"/>
        <v>0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1000</v>
      </c>
      <c r="F46" s="33">
        <f t="shared" ref="F46:F52" si="3">SUM(D46:E46)</f>
        <v>1000</v>
      </c>
      <c r="G46" s="65">
        <f>SUM(G47:G50)</f>
        <v>0</v>
      </c>
      <c r="H46" s="58">
        <f>SUM(H47:H50)</f>
        <v>0</v>
      </c>
      <c r="I46" s="9">
        <f t="shared" si="0"/>
        <v>0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153">
        <v>1000</v>
      </c>
      <c r="F49" s="153">
        <f t="shared" si="3"/>
        <v>1000</v>
      </c>
      <c r="G49" s="15"/>
      <c r="H49" s="59"/>
      <c r="I49" s="9">
        <f t="shared" si="0"/>
        <v>0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42979.3</v>
      </c>
      <c r="F65" s="29">
        <f t="shared" si="4"/>
        <v>42979.3</v>
      </c>
      <c r="G65" s="33">
        <f>SUM(G66:G81)</f>
        <v>0</v>
      </c>
      <c r="H65" s="37">
        <f>SUM(H66:H81)</f>
        <v>115.5</v>
      </c>
      <c r="I65" s="9">
        <f t="shared" si="0"/>
        <v>0</v>
      </c>
      <c r="J65" s="8">
        <f t="shared" si="1"/>
        <v>0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156"/>
      <c r="F68" s="156">
        <f t="shared" si="4"/>
        <v>0</v>
      </c>
      <c r="G68" s="153"/>
      <c r="H68" s="159">
        <v>115.5</v>
      </c>
      <c r="I68" s="9" t="e">
        <f t="shared" si="0"/>
        <v>#DIV/0!</v>
      </c>
      <c r="J68" s="8">
        <f t="shared" si="1"/>
        <v>0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7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>
        <v>42979.3</v>
      </c>
      <c r="F72" s="156">
        <f t="shared" si="4"/>
        <v>42979.3</v>
      </c>
      <c r="G72" s="33"/>
      <c r="H72" s="37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58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1" si="5">SUM(D83:E83)</f>
        <v>0</v>
      </c>
      <c r="G83" s="153"/>
      <c r="H83" s="159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62"/>
      <c r="I92" s="9" t="e">
        <f t="shared" si="0"/>
        <v>#DIV/0!</v>
      </c>
      <c r="J92" s="8" t="e">
        <f t="shared" ref="J92:J122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3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SUM(D98+D107)</f>
        <v>0</v>
      </c>
      <c r="E97" s="36">
        <f>SUM(E98+E107)</f>
        <v>57060</v>
      </c>
      <c r="F97" s="36">
        <f t="shared" si="7"/>
        <v>57060</v>
      </c>
      <c r="G97" s="36">
        <f>SUM(G98+G107)</f>
        <v>56510.92</v>
      </c>
      <c r="H97" s="35">
        <f>SUM(H98+H107)</f>
        <v>0</v>
      </c>
      <c r="I97" s="20">
        <f t="shared" si="0"/>
        <v>0.9903771468629512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SUM(D99:D106)</f>
        <v>0</v>
      </c>
      <c r="E98" s="29">
        <f>SUM(E99:E106)</f>
        <v>57060</v>
      </c>
      <c r="F98" s="29">
        <f t="shared" si="7"/>
        <v>57060</v>
      </c>
      <c r="G98" s="29">
        <f>SUM(G99:G106)</f>
        <v>56510.92</v>
      </c>
      <c r="H98" s="61">
        <f>SUM(H99:H106)</f>
        <v>0</v>
      </c>
      <c r="I98" s="9">
        <f t="shared" si="0"/>
        <v>0.9903771468629512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/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61</v>
      </c>
      <c r="C102" s="16">
        <v>821312</v>
      </c>
      <c r="D102" s="29"/>
      <c r="E102" s="156">
        <v>53560</v>
      </c>
      <c r="F102" s="156">
        <f t="shared" si="7"/>
        <v>53560</v>
      </c>
      <c r="G102" s="153">
        <v>53087.5</v>
      </c>
      <c r="H102" s="37"/>
      <c r="I102" s="9"/>
      <c r="J102" s="8"/>
    </row>
    <row r="103" spans="1:10" x14ac:dyDescent="0.2">
      <c r="A103" s="13" t="s">
        <v>273</v>
      </c>
      <c r="B103" s="32" t="s">
        <v>190</v>
      </c>
      <c r="C103" s="16">
        <v>821399</v>
      </c>
      <c r="D103" s="29"/>
      <c r="E103" s="156">
        <v>3500</v>
      </c>
      <c r="F103" s="156">
        <f t="shared" si="7"/>
        <v>3500</v>
      </c>
      <c r="G103" s="153">
        <v>3423.42</v>
      </c>
      <c r="H103" s="37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61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7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63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64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63"/>
      <c r="I114" s="9" t="e">
        <f t="shared" si="0"/>
        <v>#DIV/0!</v>
      </c>
      <c r="J114" s="8" t="e">
        <f t="shared" si="6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63"/>
      <c r="I115" s="9" t="e">
        <f t="shared" ref="I115:I123" si="8">SUM(G115/F115)</f>
        <v>#DIV/0!</v>
      </c>
      <c r="J115" s="8" t="e">
        <f t="shared" si="6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63"/>
      <c r="I118" s="9" t="e">
        <f t="shared" si="8"/>
        <v>#DIV/0!</v>
      </c>
      <c r="J118" s="8" t="e">
        <f t="shared" si="6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64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15"/>
      <c r="H122" s="63"/>
      <c r="I122" s="9" t="e">
        <f t="shared" si="8"/>
        <v>#DIV/0!</v>
      </c>
      <c r="J122" s="8" t="e">
        <f t="shared" si="6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90"/>
      <c r="I123" s="20" t="e">
        <f t="shared" si="8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116789.3</v>
      </c>
      <c r="F124" s="36">
        <f>SUM(F17+F123)</f>
        <v>116789.3</v>
      </c>
      <c r="G124" s="36">
        <f>SUM(G17+G123)</f>
        <v>56510.92</v>
      </c>
      <c r="H124" s="57">
        <f>SUM(H17+H123)</f>
        <v>115.5</v>
      </c>
      <c r="I124" s="20">
        <f>SUM(G124/F124)</f>
        <v>0.48387069705872027</v>
      </c>
      <c r="J124" s="19">
        <f>SUM(G124/H124)</f>
        <v>489.2720346320346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zoomScaleNormal="100" zoomScaleSheetLayoutView="100" workbookViewId="0">
      <selection activeCell="K18" sqref="K18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369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370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62972.2</v>
      </c>
      <c r="F17" s="36">
        <f>SUM(D17:E17)</f>
        <v>62972.2</v>
      </c>
      <c r="G17" s="57">
        <f>SUM(G18+G92+G109)</f>
        <v>8506.2700000000023</v>
      </c>
      <c r="H17" s="57">
        <f>SUM(H18+H92+H109)</f>
        <v>8588.17</v>
      </c>
      <c r="I17" s="20">
        <f t="shared" ref="I17:I113" si="0">SUM(G17/F17)</f>
        <v>0.13507976535677652</v>
      </c>
      <c r="J17" s="19">
        <f t="shared" ref="J17:J91" si="1">SUM(G17/H17)</f>
        <v>0.99046362612756877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SUM(E19+E24+E82+E97)</f>
        <v>62972.2</v>
      </c>
      <c r="F18" s="36">
        <f>SUM(D18:E18)</f>
        <v>62972.2</v>
      </c>
      <c r="G18" s="57">
        <f>SUM(G19+G24+G82+G88)</f>
        <v>8506.2700000000023</v>
      </c>
      <c r="H18" s="57">
        <f>SUM(H19+H24+H82+H88)</f>
        <v>8588.17</v>
      </c>
      <c r="I18" s="20">
        <f>SUM(G18/F18)</f>
        <v>0.13507976535677652</v>
      </c>
      <c r="J18" s="19">
        <f t="shared" si="1"/>
        <v>0.99046362612756877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60972.2</v>
      </c>
      <c r="F24" s="66">
        <f t="shared" si="2"/>
        <v>60972.2</v>
      </c>
      <c r="G24" s="66">
        <f>SUM(G25+G35+G41+G46+G51+G54+G57+G61+G65)</f>
        <v>8506.2700000000023</v>
      </c>
      <c r="H24" s="60">
        <f>SUM(H25+H35+H41+H46+H51+H54+H57+H61+H65)</f>
        <v>8588.17</v>
      </c>
      <c r="I24" s="9">
        <f t="shared" si="0"/>
        <v>0.13951062943439801</v>
      </c>
      <c r="J24" s="8">
        <f t="shared" si="1"/>
        <v>0.99046362612756877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23527</v>
      </c>
      <c r="F25" s="33">
        <f t="shared" si="2"/>
        <v>23527</v>
      </c>
      <c r="G25" s="33">
        <f>SUM(G26:G34)</f>
        <v>8506.2700000000023</v>
      </c>
      <c r="H25" s="59">
        <f>SUM(H26:H34)</f>
        <v>8588.17</v>
      </c>
      <c r="I25" s="9">
        <f t="shared" si="0"/>
        <v>0.36155353423725939</v>
      </c>
      <c r="J25" s="8">
        <f t="shared" si="1"/>
        <v>0.99046362612756877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77">
        <v>700</v>
      </c>
      <c r="F26" s="153">
        <f t="shared" si="2"/>
        <v>700</v>
      </c>
      <c r="G26" s="15">
        <v>178</v>
      </c>
      <c r="H26" s="59">
        <v>80</v>
      </c>
      <c r="I26" s="9">
        <f t="shared" si="0"/>
        <v>0.25428571428571428</v>
      </c>
      <c r="J26" s="8">
        <f t="shared" si="1"/>
        <v>2.2250000000000001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177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177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77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147</v>
      </c>
      <c r="C30" s="16">
        <v>613121</v>
      </c>
      <c r="D30" s="33"/>
      <c r="E30" s="177">
        <v>15000</v>
      </c>
      <c r="F30" s="153">
        <f t="shared" si="2"/>
        <v>15000</v>
      </c>
      <c r="G30" s="15">
        <v>3842.07</v>
      </c>
      <c r="H30" s="59">
        <v>4083.82</v>
      </c>
      <c r="I30" s="9">
        <f t="shared" si="0"/>
        <v>0.25613800000000003</v>
      </c>
      <c r="J30" s="8">
        <f t="shared" si="1"/>
        <v>0.94080297368640142</v>
      </c>
    </row>
    <row r="31" spans="1:10" ht="15" customHeight="1" x14ac:dyDescent="0.2">
      <c r="A31" s="13" t="s">
        <v>227</v>
      </c>
      <c r="B31" s="32" t="s">
        <v>387</v>
      </c>
      <c r="C31" s="16">
        <v>613123</v>
      </c>
      <c r="D31" s="33"/>
      <c r="E31" s="177">
        <v>527</v>
      </c>
      <c r="F31" s="153">
        <f t="shared" si="2"/>
        <v>527</v>
      </c>
      <c r="G31" s="15">
        <v>254.7</v>
      </c>
      <c r="H31" s="59">
        <v>39.950000000000003</v>
      </c>
      <c r="I31" s="9">
        <f t="shared" si="0"/>
        <v>0.48330170777988612</v>
      </c>
      <c r="J31" s="8">
        <f t="shared" si="1"/>
        <v>6.3754693366708377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177">
        <v>5000</v>
      </c>
      <c r="F32" s="153">
        <f t="shared" si="2"/>
        <v>5000</v>
      </c>
      <c r="G32" s="15">
        <v>2834.6</v>
      </c>
      <c r="H32" s="59">
        <v>2684.75</v>
      </c>
      <c r="I32" s="9">
        <f t="shared" si="0"/>
        <v>0.56691999999999998</v>
      </c>
      <c r="J32" s="8">
        <f t="shared" si="1"/>
        <v>1.0558152528168359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177">
        <v>2000</v>
      </c>
      <c r="F33" s="153">
        <f t="shared" si="2"/>
        <v>2000</v>
      </c>
      <c r="G33" s="15">
        <v>1394.2</v>
      </c>
      <c r="H33" s="59">
        <v>1687</v>
      </c>
      <c r="I33" s="9">
        <f t="shared" si="0"/>
        <v>0.69710000000000005</v>
      </c>
      <c r="J33" s="8">
        <f t="shared" si="1"/>
        <v>0.82643746295198584</v>
      </c>
    </row>
    <row r="34" spans="1:10" ht="15" customHeight="1" x14ac:dyDescent="0.2">
      <c r="A34" s="13" t="s">
        <v>230</v>
      </c>
      <c r="B34" s="32" t="s">
        <v>314</v>
      </c>
      <c r="C34" s="16">
        <v>613127</v>
      </c>
      <c r="D34" s="33"/>
      <c r="E34" s="177">
        <v>300</v>
      </c>
      <c r="F34" s="153">
        <f t="shared" si="2"/>
        <v>300</v>
      </c>
      <c r="G34" s="15">
        <v>2.7</v>
      </c>
      <c r="H34" s="59">
        <v>12.65</v>
      </c>
      <c r="I34" s="9">
        <f t="shared" si="0"/>
        <v>9.0000000000000011E-3</v>
      </c>
      <c r="J34" s="8">
        <f t="shared" si="1"/>
        <v>0.21343873517786563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4894</v>
      </c>
      <c r="F46" s="33">
        <f t="shared" ref="F46:F52" si="3">SUM(D46:E46)</f>
        <v>4894</v>
      </c>
      <c r="G46" s="65">
        <f>SUM(G47:G50)</f>
        <v>0</v>
      </c>
      <c r="H46" s="58">
        <f>SUM(H47:H50)</f>
        <v>0</v>
      </c>
      <c r="I46" s="9">
        <f t="shared" si="0"/>
        <v>0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153">
        <v>4894</v>
      </c>
      <c r="F49" s="153">
        <f t="shared" si="3"/>
        <v>4894</v>
      </c>
      <c r="G49" s="15"/>
      <c r="H49" s="59"/>
      <c r="I49" s="9">
        <f t="shared" si="0"/>
        <v>0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32551.200000000001</v>
      </c>
      <c r="F65" s="29">
        <f t="shared" si="4"/>
        <v>32551.200000000001</v>
      </c>
      <c r="G65" s="33">
        <f>SUM(G66:G81)</f>
        <v>0</v>
      </c>
      <c r="H65" s="37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37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7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>
        <v>32551.200000000001</v>
      </c>
      <c r="F72" s="156">
        <f t="shared" si="4"/>
        <v>32551.200000000001</v>
      </c>
      <c r="G72" s="33"/>
      <c r="H72" s="37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SUM(E83+E85+E87)</f>
        <v>0</v>
      </c>
      <c r="F82" s="29">
        <f>SUM(F83+F85+F87)</f>
        <v>0</v>
      </c>
      <c r="G82" s="65">
        <f>SUM(G83:G91)</f>
        <v>0</v>
      </c>
      <c r="H82" s="58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1" si="5">SUM(D83:E83)</f>
        <v>0</v>
      </c>
      <c r="G83" s="153"/>
      <c r="H83" s="159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>
        <f>G86</f>
        <v>0</v>
      </c>
      <c r="H85" s="37">
        <f>H86</f>
        <v>0</v>
      </c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162" t="s">
        <v>34</v>
      </c>
      <c r="C86" s="16">
        <v>614300</v>
      </c>
      <c r="D86" s="29">
        <v>0</v>
      </c>
      <c r="E86" s="156"/>
      <c r="F86" s="156">
        <f>SUM(E86)</f>
        <v>0</v>
      </c>
      <c r="G86" s="153"/>
      <c r="H86" s="159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65"/>
      <c r="F87" s="65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62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SUM(E98+E106+E101)</f>
        <v>2000</v>
      </c>
      <c r="F97" s="36">
        <f t="shared" ref="F97" si="8">SUM(F98+F106)</f>
        <v>0</v>
      </c>
      <c r="G97" s="36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/>
      <c r="F98" s="29">
        <f t="shared" si="7"/>
        <v>0</v>
      </c>
      <c r="G98" s="29">
        <f>SUM(G99:G105)</f>
        <v>0</v>
      </c>
      <c r="H98" s="61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2000</v>
      </c>
      <c r="F101" s="29">
        <f t="shared" si="7"/>
        <v>2000</v>
      </c>
      <c r="G101" s="33"/>
      <c r="H101" s="37"/>
      <c r="I101" s="9">
        <f t="shared" si="0"/>
        <v>0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295</v>
      </c>
      <c r="C102" s="16">
        <v>821311</v>
      </c>
      <c r="D102" s="29"/>
      <c r="E102" s="156">
        <v>2000</v>
      </c>
      <c r="F102" s="156">
        <f t="shared" si="7"/>
        <v>2000</v>
      </c>
      <c r="G102" s="33"/>
      <c r="H102" s="37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6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63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63"/>
      <c r="I114" s="9" t="e">
        <f t="shared" ref="I114:I122" si="9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63"/>
      <c r="I115" s="9" t="e">
        <f t="shared" si="9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9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9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9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9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9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9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90"/>
      <c r="I122" s="20" t="e">
        <f t="shared" si="9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62972.2</v>
      </c>
      <c r="F123" s="36">
        <f>SUM(F17+F122)</f>
        <v>62972.2</v>
      </c>
      <c r="G123" s="36">
        <f>SUM(G17+G122)</f>
        <v>8506.2700000000023</v>
      </c>
      <c r="H123" s="57">
        <f>SUM(H17+H122)</f>
        <v>8588.17</v>
      </c>
      <c r="I123" s="20">
        <f>SUM(G123/F123)</f>
        <v>0.13507976535677652</v>
      </c>
      <c r="J123" s="19">
        <f>SUM(G123/H123)</f>
        <v>0.99046362612756877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zoomScaleNormal="100" zoomScaleSheetLayoutView="100" workbookViewId="0">
      <selection activeCell="G73" sqref="G73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0" ht="15" customHeight="1" x14ac:dyDescent="0.25">
      <c r="A3" s="119"/>
      <c r="B3" s="112" t="s">
        <v>409</v>
      </c>
      <c r="C3" s="115"/>
      <c r="D3" s="117"/>
      <c r="E3" s="117"/>
      <c r="F3" s="123"/>
      <c r="G3" s="124"/>
      <c r="H3" s="125"/>
      <c r="I3" s="145"/>
      <c r="J3" s="195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145"/>
      <c r="J4" s="195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195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410</v>
      </c>
      <c r="I6" s="145"/>
      <c r="J6" s="195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147"/>
      <c r="J10" s="146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0" s="54" customFormat="1" ht="15" customHeight="1" x14ac:dyDescent="0.25">
      <c r="A12" s="219" t="s">
        <v>82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s="54" customFormat="1" ht="15" customHeight="1" x14ac:dyDescent="0.25">
      <c r="A13" s="220" t="s">
        <v>402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116462.70000000001</v>
      </c>
      <c r="F17" s="36">
        <f>SUM(D17:E17)</f>
        <v>116462.70000000001</v>
      </c>
      <c r="G17" s="57">
        <f>SUM(G18+G92+G109)</f>
        <v>24682</v>
      </c>
      <c r="H17" s="57">
        <f>SUM(H18+H92+H109)</f>
        <v>0</v>
      </c>
      <c r="I17" s="20">
        <f t="shared" ref="I17:I113" si="0">SUM(G17/F17)</f>
        <v>0.21193051509195646</v>
      </c>
      <c r="J17" s="19" t="e">
        <f t="shared" ref="J17:J91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116462.70000000001</v>
      </c>
      <c r="F18" s="36">
        <f>SUM(D18:E18)</f>
        <v>116462.70000000001</v>
      </c>
      <c r="G18" s="57">
        <f>SUM(G19+G24+G82+G88)</f>
        <v>24682</v>
      </c>
      <c r="H18" s="39">
        <f>SUM(H19+H24+H82+H88)</f>
        <v>0</v>
      </c>
      <c r="I18" s="20">
        <f>SUM(G18/F18)</f>
        <v>0.21193051509195646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26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 t="shared" ref="E24:G24" si="3">SUM(E25+E35+E41+E46+E51+E54+E57+E61+E65)</f>
        <v>116462.70000000001</v>
      </c>
      <c r="F24" s="66">
        <f t="shared" si="3"/>
        <v>116462.70000000001</v>
      </c>
      <c r="G24" s="66">
        <f t="shared" si="3"/>
        <v>24682</v>
      </c>
      <c r="H24" s="60">
        <f>SUM(H25+H35+H41+H46+H51+H54+H57+H61+H65)</f>
        <v>0</v>
      </c>
      <c r="I24" s="9">
        <f t="shared" si="0"/>
        <v>0.21193051509195646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77112.160000000003</v>
      </c>
      <c r="F25" s="33">
        <f t="shared" si="2"/>
        <v>77112.160000000003</v>
      </c>
      <c r="G25" s="59">
        <f>SUM(G26:G34)</f>
        <v>16329.7</v>
      </c>
      <c r="H25" s="59">
        <f>SUM(H26:H34)</f>
        <v>0</v>
      </c>
      <c r="I25" s="9">
        <f t="shared" si="0"/>
        <v>0.21176556330415333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59">
        <v>240</v>
      </c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ref="F27:F34" si="4">SUM(D27:E27)</f>
        <v>0</v>
      </c>
      <c r="G27" s="59">
        <v>5157.63</v>
      </c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4"/>
        <v>0</v>
      </c>
      <c r="G28" s="59">
        <v>1436.5</v>
      </c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4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1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4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153">
        <v>77112.160000000003</v>
      </c>
      <c r="F31" s="153">
        <f t="shared" si="4"/>
        <v>77112.160000000003</v>
      </c>
      <c r="G31" s="59">
        <v>7070.47</v>
      </c>
      <c r="H31" s="26"/>
      <c r="I31" s="9">
        <f t="shared" si="0"/>
        <v>9.1690726858124585E-2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4"/>
        <v>0</v>
      </c>
      <c r="G32" s="59">
        <v>1894</v>
      </c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4"/>
        <v>0</v>
      </c>
      <c r="G33" s="59">
        <v>531.1</v>
      </c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4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ref="F35:F42" si="5">SUM(D35:E35)</f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5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1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5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5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5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5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5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6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6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6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6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6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7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7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7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7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7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7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7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39350.54</v>
      </c>
      <c r="F65" s="29">
        <f t="shared" si="7"/>
        <v>39350.54</v>
      </c>
      <c r="G65" s="37">
        <f>SUM(G66:G81)</f>
        <v>8352.2999999999993</v>
      </c>
      <c r="H65" s="37">
        <f>SUM(H66:H81)</f>
        <v>0</v>
      </c>
      <c r="I65" s="9">
        <f t="shared" si="0"/>
        <v>0.21225375814410677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7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ref="F67:F81" si="8">SUM(D67:E67)</f>
        <v>0</v>
      </c>
      <c r="G67" s="159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8"/>
        <v>0</v>
      </c>
      <c r="G68" s="159">
        <v>2197.5</v>
      </c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8"/>
        <v>0</v>
      </c>
      <c r="G69" s="159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8"/>
        <v>0</v>
      </c>
      <c r="G70" s="159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156">
        <v>39350.54</v>
      </c>
      <c r="F71" s="156">
        <f t="shared" si="8"/>
        <v>39350.54</v>
      </c>
      <c r="G71" s="159">
        <v>2709.72</v>
      </c>
      <c r="H71" s="26"/>
      <c r="I71" s="9">
        <f t="shared" si="0"/>
        <v>6.8861062643613011E-2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397</v>
      </c>
      <c r="C72" s="16">
        <v>613936</v>
      </c>
      <c r="D72" s="29"/>
      <c r="E72" s="156"/>
      <c r="F72" s="156">
        <f t="shared" si="8"/>
        <v>0</v>
      </c>
      <c r="G72" s="159">
        <v>1474.2</v>
      </c>
      <c r="H72" s="26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8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8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8"/>
        <v>0</v>
      </c>
      <c r="G75" s="159"/>
      <c r="H75" s="26"/>
      <c r="I75" s="9" t="e">
        <f t="shared" si="0"/>
        <v>#DIV/0!</v>
      </c>
      <c r="J75" s="8" t="e">
        <f t="shared" si="1"/>
        <v>#DIV/0!</v>
      </c>
    </row>
    <row r="76" spans="1:10" ht="11.25" customHeight="1" x14ac:dyDescent="0.2">
      <c r="A76" s="13" t="s">
        <v>261</v>
      </c>
      <c r="B76" s="32" t="s">
        <v>182</v>
      </c>
      <c r="C76" s="16">
        <v>613971</v>
      </c>
      <c r="D76" s="29"/>
      <c r="E76" s="29"/>
      <c r="F76" s="156">
        <f t="shared" si="8"/>
        <v>0</v>
      </c>
      <c r="G76" s="159">
        <v>1540</v>
      </c>
      <c r="H76" s="26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8"/>
        <v>0</v>
      </c>
      <c r="G77" s="159">
        <v>154.9</v>
      </c>
      <c r="H77" s="26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8"/>
        <v>0</v>
      </c>
      <c r="G78" s="159">
        <v>2.13</v>
      </c>
      <c r="H78" s="26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8"/>
        <v>0</v>
      </c>
      <c r="G79" s="159">
        <v>273.85000000000002</v>
      </c>
      <c r="H79" s="26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8"/>
        <v>0</v>
      </c>
      <c r="G80" s="159"/>
      <c r="H80" s="26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8"/>
        <v>0</v>
      </c>
      <c r="G81" s="159"/>
      <c r="H81" s="26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58">
        <f>SUM(G83:G91)</f>
        <v>0</v>
      </c>
      <c r="H82" s="38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9">SUM(D83:E83)</f>
        <v>0</v>
      </c>
      <c r="G83" s="37"/>
      <c r="H83" s="26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9"/>
        <v>0</v>
      </c>
      <c r="G84" s="37"/>
      <c r="H84" s="26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9"/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7"/>
      <c r="H86" s="26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9"/>
        <v>0</v>
      </c>
      <c r="G87" s="37"/>
      <c r="H87" s="26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9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9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9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9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91"/>
      <c r="I92" s="9" t="e">
        <f t="shared" si="0"/>
        <v>#DIV/0!</v>
      </c>
      <c r="J92" s="8" t="e">
        <f t="shared" ref="J92:J121" si="10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11">SUM(D93:E93)</f>
        <v>0</v>
      </c>
      <c r="G93" s="29">
        <f>SUM(G94:G96)</f>
        <v>0</v>
      </c>
      <c r="H93" s="27">
        <f>SUM(H94:H96)</f>
        <v>0</v>
      </c>
      <c r="I93" s="9" t="e">
        <f t="shared" si="0"/>
        <v>#DIV/0!</v>
      </c>
      <c r="J93" s="8" t="e">
        <f t="shared" si="10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11"/>
        <v>0</v>
      </c>
      <c r="G94" s="37"/>
      <c r="H94" s="26"/>
      <c r="I94" s="9" t="e">
        <f t="shared" si="0"/>
        <v>#DIV/0!</v>
      </c>
      <c r="J94" s="8" t="e">
        <f t="shared" si="10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11"/>
        <v>0</v>
      </c>
      <c r="G95" s="37"/>
      <c r="H95" s="26"/>
      <c r="I95" s="9" t="e">
        <f t="shared" si="0"/>
        <v>#DIV/0!</v>
      </c>
      <c r="J95" s="8" t="e">
        <f t="shared" si="10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11"/>
        <v>0</v>
      </c>
      <c r="G96" s="37"/>
      <c r="H96" s="26"/>
      <c r="I96" s="9" t="e">
        <f t="shared" si="0"/>
        <v>#DIV/0!</v>
      </c>
      <c r="J96" s="8" t="e">
        <f t="shared" si="10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11"/>
        <v>0</v>
      </c>
      <c r="G97" s="35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10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11"/>
        <v>0</v>
      </c>
      <c r="G98" s="61">
        <f>SUM(G99:G105)</f>
        <v>0</v>
      </c>
      <c r="H98" s="29">
        <f>SUM(H99:H105)</f>
        <v>0</v>
      </c>
      <c r="I98" s="9" t="e">
        <f t="shared" si="0"/>
        <v>#DIV/0!</v>
      </c>
      <c r="J98" s="8" t="e">
        <f t="shared" si="10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11"/>
        <v>0</v>
      </c>
      <c r="G99" s="62"/>
      <c r="H99" s="14"/>
      <c r="I99" s="9" t="e">
        <f t="shared" si="0"/>
        <v>#DIV/0!</v>
      </c>
      <c r="J99" s="8" t="e">
        <f t="shared" si="10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11"/>
        <v>0</v>
      </c>
      <c r="G100" s="37"/>
      <c r="H100" s="26"/>
      <c r="I100" s="9" t="e">
        <f t="shared" si="0"/>
        <v>#DIV/0!</v>
      </c>
      <c r="J100" s="8" t="e">
        <f t="shared" si="10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11"/>
        <v>0</v>
      </c>
      <c r="G101" s="37"/>
      <c r="H101" s="26"/>
      <c r="I101" s="9" t="e">
        <f t="shared" si="0"/>
        <v>#DIV/0!</v>
      </c>
      <c r="J101" s="8" t="e">
        <f t="shared" si="10"/>
        <v>#DIV/0!</v>
      </c>
    </row>
    <row r="102" spans="1:10" x14ac:dyDescent="0.2">
      <c r="A102" s="13" t="s">
        <v>272</v>
      </c>
      <c r="B102" s="32" t="s">
        <v>295</v>
      </c>
      <c r="C102" s="16">
        <v>821312</v>
      </c>
      <c r="D102" s="29"/>
      <c r="E102" s="29"/>
      <c r="F102" s="156">
        <f t="shared" si="11"/>
        <v>0</v>
      </c>
      <c r="G102" s="37"/>
      <c r="H102" s="26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11"/>
        <v>0</v>
      </c>
      <c r="G103" s="37"/>
      <c r="H103" s="26"/>
      <c r="I103" s="9" t="e">
        <f t="shared" si="0"/>
        <v>#DIV/0!</v>
      </c>
      <c r="J103" s="8" t="e">
        <f t="shared" si="10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11"/>
        <v>0</v>
      </c>
      <c r="G104" s="37"/>
      <c r="H104" s="26"/>
      <c r="I104" s="9" t="e">
        <f t="shared" si="0"/>
        <v>#DIV/0!</v>
      </c>
      <c r="J104" s="8" t="e">
        <f t="shared" si="10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11"/>
        <v>0</v>
      </c>
      <c r="G105" s="37"/>
      <c r="H105" s="26"/>
      <c r="I105" s="9" t="e">
        <f t="shared" si="0"/>
        <v>#DIV/0!</v>
      </c>
      <c r="J105" s="8" t="e">
        <f t="shared" si="10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11"/>
        <v>0</v>
      </c>
      <c r="G106" s="61">
        <f>SUM(G107:G109)</f>
        <v>0</v>
      </c>
      <c r="H106" s="29">
        <f>SUM(H107:H109)</f>
        <v>0</v>
      </c>
      <c r="I106" s="9" t="e">
        <f t="shared" si="0"/>
        <v>#DIV/0!</v>
      </c>
      <c r="J106" s="8" t="e">
        <f t="shared" si="10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11"/>
        <v>0</v>
      </c>
      <c r="G107" s="37"/>
      <c r="H107" s="26"/>
      <c r="I107" s="9" t="e">
        <f t="shared" si="0"/>
        <v>#DIV/0!</v>
      </c>
      <c r="J107" s="8" t="e">
        <f t="shared" si="10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11"/>
        <v>0</v>
      </c>
      <c r="G108" s="37"/>
      <c r="H108" s="26"/>
      <c r="I108" s="9" t="e">
        <f t="shared" si="0"/>
        <v>#DIV/0!</v>
      </c>
      <c r="J108" s="8" t="e">
        <f t="shared" si="10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11"/>
        <v>0</v>
      </c>
      <c r="G109" s="63"/>
      <c r="H109" s="14"/>
      <c r="I109" s="9" t="e">
        <f t="shared" si="0"/>
        <v>#DIV/0!</v>
      </c>
      <c r="J109" s="8" t="e">
        <f t="shared" si="10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11"/>
        <v>0</v>
      </c>
      <c r="G110" s="64">
        <f>SUM(G111:G117)</f>
        <v>0</v>
      </c>
      <c r="H110" s="21">
        <f>SUM(H111:H117)</f>
        <v>0</v>
      </c>
      <c r="I110" s="20" t="e">
        <f t="shared" si="0"/>
        <v>#DIV/0!</v>
      </c>
      <c r="J110" s="19" t="e">
        <f t="shared" si="10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11"/>
        <v>0</v>
      </c>
      <c r="G111" s="63"/>
      <c r="H111" s="14"/>
      <c r="I111" s="9" t="e">
        <f t="shared" si="0"/>
        <v>#DIV/0!</v>
      </c>
      <c r="J111" s="8" t="e">
        <f t="shared" si="10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11"/>
        <v>0</v>
      </c>
      <c r="G112" s="63"/>
      <c r="H112" s="14"/>
      <c r="I112" s="9" t="e">
        <f t="shared" si="0"/>
        <v>#DIV/0!</v>
      </c>
      <c r="J112" s="8" t="e">
        <f t="shared" si="10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11"/>
        <v>0</v>
      </c>
      <c r="G113" s="63"/>
      <c r="H113" s="14"/>
      <c r="I113" s="9" t="e">
        <f t="shared" si="0"/>
        <v>#DIV/0!</v>
      </c>
      <c r="J113" s="8" t="e">
        <f t="shared" si="10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11"/>
        <v>0</v>
      </c>
      <c r="G114" s="63"/>
      <c r="H114" s="14"/>
      <c r="I114" s="9" t="e">
        <f t="shared" ref="I114:I122" si="12">SUM(G114/F114)</f>
        <v>#DIV/0!</v>
      </c>
      <c r="J114" s="8" t="e">
        <f t="shared" si="10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11"/>
        <v>0</v>
      </c>
      <c r="G115" s="63"/>
      <c r="H115" s="14"/>
      <c r="I115" s="9" t="e">
        <f t="shared" si="12"/>
        <v>#DIV/0!</v>
      </c>
      <c r="J115" s="8" t="e">
        <f t="shared" si="10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11"/>
        <v>0</v>
      </c>
      <c r="G116" s="63"/>
      <c r="H116" s="14"/>
      <c r="I116" s="9" t="e">
        <f t="shared" si="12"/>
        <v>#DIV/0!</v>
      </c>
      <c r="J116" s="8" t="e">
        <f t="shared" si="10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11"/>
        <v>0</v>
      </c>
      <c r="G117" s="63"/>
      <c r="H117" s="14"/>
      <c r="I117" s="9" t="e">
        <f t="shared" si="12"/>
        <v>#DIV/0!</v>
      </c>
      <c r="J117" s="8" t="e">
        <f t="shared" si="10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11"/>
        <v>0</v>
      </c>
      <c r="G118" s="64">
        <f>SUM(G119:G121)</f>
        <v>0</v>
      </c>
      <c r="H118" s="21">
        <f>SUM(H119:H121)</f>
        <v>0</v>
      </c>
      <c r="I118" s="20" t="e">
        <f t="shared" si="12"/>
        <v>#DIV/0!</v>
      </c>
      <c r="J118" s="19" t="e">
        <f t="shared" si="10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11"/>
        <v>0</v>
      </c>
      <c r="G119" s="63"/>
      <c r="H119" s="14"/>
      <c r="I119" s="9" t="e">
        <f t="shared" si="12"/>
        <v>#DIV/0!</v>
      </c>
      <c r="J119" s="8" t="e">
        <f t="shared" si="10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11"/>
        <v>0</v>
      </c>
      <c r="G120" s="63"/>
      <c r="H120" s="14"/>
      <c r="I120" s="9" t="e">
        <f t="shared" si="12"/>
        <v>#DIV/0!</v>
      </c>
      <c r="J120" s="8" t="e">
        <f t="shared" si="10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11"/>
        <v>0</v>
      </c>
      <c r="G121" s="63"/>
      <c r="H121" s="14"/>
      <c r="I121" s="9" t="e">
        <f t="shared" si="12"/>
        <v>#DIV/0!</v>
      </c>
      <c r="J121" s="8" t="e">
        <f t="shared" si="10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11"/>
        <v>0</v>
      </c>
      <c r="G122" s="10"/>
      <c r="H122" s="10"/>
      <c r="I122" s="20" t="e">
        <f t="shared" si="12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116462.70000000001</v>
      </c>
      <c r="F123" s="36">
        <f>SUM(F17+F122)</f>
        <v>116462.70000000001</v>
      </c>
      <c r="G123" s="36">
        <f>SUM(G17+G122)</f>
        <v>24682</v>
      </c>
      <c r="H123" s="36">
        <f>SUM(H17+H122)</f>
        <v>0</v>
      </c>
      <c r="I123" s="20">
        <f>SUM(G123/F123)</f>
        <v>0.21193051509195646</v>
      </c>
      <c r="J123" s="19" t="e">
        <f>SUM(G123/H123)</f>
        <v>#DIV/0!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2" zoomScaleNormal="130" zoomScaleSheetLayoutView="100" workbookViewId="0">
      <selection activeCell="L16" sqref="L1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0" ht="15" customHeight="1" x14ac:dyDescent="0.25">
      <c r="A3" s="119"/>
      <c r="B3" s="112" t="s">
        <v>400</v>
      </c>
      <c r="C3" s="115"/>
      <c r="D3" s="117"/>
      <c r="E3" s="117"/>
      <c r="F3" s="123"/>
      <c r="G3" s="124"/>
      <c r="H3" s="125"/>
      <c r="I3" s="145"/>
      <c r="J3" s="195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145"/>
      <c r="J4" s="195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195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34" t="s">
        <v>401</v>
      </c>
      <c r="I6" s="145"/>
      <c r="J6" s="195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147"/>
      <c r="J10" s="146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0" s="54" customFormat="1" ht="15" customHeight="1" x14ac:dyDescent="0.25">
      <c r="A12" s="219" t="s">
        <v>82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s="54" customFormat="1" ht="15" customHeight="1" x14ac:dyDescent="0.25">
      <c r="A13" s="220" t="s">
        <v>402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210"/>
      <c r="I14" s="210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2481.37</v>
      </c>
      <c r="F17" s="36">
        <f>SUM(D17:E17)</f>
        <v>2481.37</v>
      </c>
      <c r="G17" s="57">
        <f>SUM(G18+G92+G109)</f>
        <v>0</v>
      </c>
      <c r="H17" s="57">
        <f>SUM(H18+H92+H109)</f>
        <v>0</v>
      </c>
      <c r="I17" s="20">
        <f t="shared" ref="I17:I113" si="0">SUM(G17/F17)</f>
        <v>0</v>
      </c>
      <c r="J17" s="19" t="e">
        <f t="shared" ref="J17:J91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2481.37</v>
      </c>
      <c r="F18" s="36">
        <f>SUM(D18:E18)</f>
        <v>2481.37</v>
      </c>
      <c r="G18" s="57">
        <f>SUM(G19+G24+G82+G88)</f>
        <v>0</v>
      </c>
      <c r="H18" s="39">
        <f>SUM(H19+H24+H82+H88)</f>
        <v>0</v>
      </c>
      <c r="I18" s="20">
        <f>SUM(G18/F18)</f>
        <v>0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2481.37</v>
      </c>
      <c r="F24" s="66">
        <f t="shared" si="2"/>
        <v>2481.37</v>
      </c>
      <c r="G24" s="60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59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18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59"/>
      <c r="H31" s="26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14.2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4"/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4"/>
      <c r="I44" s="9" t="e">
        <f t="shared" si="0"/>
        <v>#DIV/0!</v>
      </c>
      <c r="J44" s="8" t="e">
        <f t="shared" si="1"/>
        <v>#DIV/0!</v>
      </c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4"/>
      <c r="I45" s="9" t="e">
        <f t="shared" si="0"/>
        <v>#DIV/0!</v>
      </c>
      <c r="J45" s="8" t="e">
        <f t="shared" si="1"/>
        <v>#DIV/0!</v>
      </c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16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18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2481.37</v>
      </c>
      <c r="F65" s="29">
        <f t="shared" si="4"/>
        <v>2481.37</v>
      </c>
      <c r="G65" s="37">
        <f>SUM(G66:G81)</f>
        <v>0</v>
      </c>
      <c r="H65" s="37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7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>
        <v>0</v>
      </c>
      <c r="E72" s="156">
        <v>2481.37</v>
      </c>
      <c r="F72" s="156">
        <f t="shared" si="4"/>
        <v>2481.37</v>
      </c>
      <c r="G72" s="37"/>
      <c r="H72" s="26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13.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11.25" customHeight="1" x14ac:dyDescent="0.2">
      <c r="A77" s="13" t="s">
        <v>262</v>
      </c>
      <c r="B77" s="32" t="s">
        <v>290</v>
      </c>
      <c r="C77" s="16">
        <v>613981</v>
      </c>
      <c r="D77" s="29"/>
      <c r="E77" s="29"/>
      <c r="F77" s="156">
        <f t="shared" si="4"/>
        <v>0</v>
      </c>
      <c r="G77" s="37"/>
      <c r="H77" s="26"/>
      <c r="I77" s="9" t="e">
        <f t="shared" si="0"/>
        <v>#DIV/0!</v>
      </c>
      <c r="J77" s="8" t="e">
        <f t="shared" si="1"/>
        <v>#DIV/0!</v>
      </c>
    </row>
    <row r="78" spans="1:10" ht="25.5" customHeight="1" x14ac:dyDescent="0.2">
      <c r="A78" s="13" t="s">
        <v>263</v>
      </c>
      <c r="B78" s="32" t="s">
        <v>291</v>
      </c>
      <c r="C78" s="16">
        <v>613984</v>
      </c>
      <c r="D78" s="29"/>
      <c r="E78" s="29"/>
      <c r="F78" s="156">
        <f t="shared" si="4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58">
        <f>SUM(G83:G91)</f>
        <v>0</v>
      </c>
      <c r="H82" s="38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7"/>
      <c r="H83" s="26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7"/>
      <c r="H84" s="26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7"/>
      <c r="H86" s="26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7"/>
      <c r="H87" s="26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91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27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7"/>
      <c r="H94" s="26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7"/>
      <c r="H95" s="26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7"/>
      <c r="H96" s="26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5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7"/>
        <v>0</v>
      </c>
      <c r="G98" s="61">
        <f>SUM(G99:G105)</f>
        <v>0</v>
      </c>
      <c r="H98" s="29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62"/>
      <c r="H99" s="14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7"/>
      <c r="H100" s="26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7"/>
      <c r="H101" s="26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295</v>
      </c>
      <c r="C102" s="16">
        <v>821312</v>
      </c>
      <c r="D102" s="29"/>
      <c r="E102" s="29"/>
      <c r="F102" s="156">
        <f t="shared" si="7"/>
        <v>0</v>
      </c>
      <c r="G102" s="37"/>
      <c r="H102" s="26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7"/>
      <c r="H103" s="26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7"/>
      <c r="H104" s="26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7"/>
      <c r="H105" s="26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61">
        <f>SUM(G107:G109)</f>
        <v>0</v>
      </c>
      <c r="H106" s="29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7"/>
      <c r="H107" s="26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7"/>
      <c r="H108" s="26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63"/>
      <c r="H109" s="14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64">
        <f>SUM(G111:G117)</f>
        <v>0</v>
      </c>
      <c r="H110" s="21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63"/>
      <c r="H111" s="14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63"/>
      <c r="H112" s="14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63"/>
      <c r="H113" s="14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63"/>
      <c r="H114" s="14"/>
      <c r="I114" s="9" t="e">
        <f t="shared" ref="I114:I122" si="8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63"/>
      <c r="H115" s="14"/>
      <c r="I115" s="9" t="e">
        <f t="shared" si="8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63"/>
      <c r="H116" s="14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63"/>
      <c r="H117" s="14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64">
        <f>SUM(G119:G121)</f>
        <v>0</v>
      </c>
      <c r="H118" s="21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63"/>
      <c r="H119" s="14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63"/>
      <c r="H120" s="14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63"/>
      <c r="H121" s="14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0"/>
      <c r="I122" s="20" t="e">
        <f t="shared" si="8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2481.37</v>
      </c>
      <c r="F123" s="36">
        <f>SUM(F17+F122)</f>
        <v>2481.37</v>
      </c>
      <c r="G123" s="36">
        <f>SUM(G17+G122)</f>
        <v>0</v>
      </c>
      <c r="H123" s="36">
        <f>SUM(H17+H122)</f>
        <v>0</v>
      </c>
      <c r="I123" s="20">
        <f>SUM(G123/F123)</f>
        <v>0</v>
      </c>
      <c r="J123" s="19" t="e">
        <f>SUM(G123/H123)</f>
        <v>#DIV/0!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view="pageBreakPreview" zoomScaleNormal="100" zoomScaleSheetLayoutView="100" workbookViewId="0">
      <selection activeCell="M20" sqref="M20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96" t="s">
        <v>39</v>
      </c>
      <c r="B1" s="197"/>
      <c r="C1" s="198"/>
      <c r="D1" s="199"/>
      <c r="E1" s="199"/>
      <c r="F1" s="200"/>
      <c r="G1" s="201" t="s">
        <v>79</v>
      </c>
      <c r="H1" s="199"/>
      <c r="I1" s="199"/>
      <c r="J1" s="19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0" ht="27.75" customHeight="1" x14ac:dyDescent="0.25">
      <c r="A3" s="119"/>
      <c r="B3" s="112" t="s">
        <v>425</v>
      </c>
      <c r="C3" s="115"/>
      <c r="D3" s="117"/>
      <c r="E3" s="117"/>
      <c r="F3" s="123"/>
      <c r="G3" s="124"/>
      <c r="H3" s="125"/>
      <c r="I3" s="145"/>
      <c r="J3" s="195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145"/>
      <c r="J4" s="195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195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424</v>
      </c>
      <c r="I6" s="145"/>
      <c r="J6" s="195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147"/>
      <c r="J10" s="146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0" s="54" customFormat="1" ht="15" customHeight="1" x14ac:dyDescent="0.25">
      <c r="A12" s="219" t="s">
        <v>82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s="54" customFormat="1" ht="15" customHeight="1" x14ac:dyDescent="0.25">
      <c r="A13" s="220" t="s">
        <v>402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210"/>
      <c r="I14" s="210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SUM(D18+D94+D112)</f>
        <v>0</v>
      </c>
      <c r="E17" s="36">
        <f>SUM(E18+E99+E94+E112)</f>
        <v>0</v>
      </c>
      <c r="F17" s="36">
        <f>SUM(D17:E17)</f>
        <v>0</v>
      </c>
      <c r="G17" s="36">
        <f>SUM(G18+G94+G112+G99)</f>
        <v>0</v>
      </c>
      <c r="H17" s="57">
        <f>SUM(H18+H94+H112+H99)</f>
        <v>0</v>
      </c>
      <c r="I17" s="20" t="e">
        <f t="shared" ref="I17:I116" si="0">SUM(G17/F17)</f>
        <v>#DIV/0!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SUM(D19+D24+D83+D90)</f>
        <v>0</v>
      </c>
      <c r="E18" s="36">
        <f>SUM(E19+E24+E83+E90)</f>
        <v>0</v>
      </c>
      <c r="F18" s="36">
        <f>SUM(D18:E18)</f>
        <v>0</v>
      </c>
      <c r="G18" s="36">
        <f>SUM(G19+G24+G83+G90)</f>
        <v>0</v>
      </c>
      <c r="H18" s="57">
        <f>SUM(H19+H24+H83+H90)</f>
        <v>0</v>
      </c>
      <c r="I18" s="20" t="e">
        <f>SUM(G18/F18)</f>
        <v>#DIV/0!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3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SUM(D25+D36+D42+D47+D52+D55+D58+D62+D66)</f>
        <v>0</v>
      </c>
      <c r="E24" s="66">
        <f>SUM(E25+E36+E42+E47+E52+E55+E58+E62+E66)</f>
        <v>0</v>
      </c>
      <c r="F24" s="66">
        <f t="shared" si="2"/>
        <v>0</v>
      </c>
      <c r="G24" s="66">
        <f>SUM(G25+G36+G42+G47+G52+G55+G58+G62+G66)</f>
        <v>0</v>
      </c>
      <c r="H24" s="60">
        <f>SUM(H25+H36+H42+H47+H52+H55+H58+H62+H66)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65">
        <f>SUM(G26:G35)</f>
        <v>0</v>
      </c>
      <c r="H25" s="58">
        <f>SUM(H26:H35)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67" t="s">
        <v>297</v>
      </c>
      <c r="B35" s="32" t="s">
        <v>314</v>
      </c>
      <c r="C35" s="16">
        <v>613127</v>
      </c>
      <c r="D35" s="33"/>
      <c r="E35" s="33"/>
      <c r="F35" s="153"/>
      <c r="G35" s="15"/>
      <c r="H35" s="59"/>
      <c r="I35" s="9"/>
      <c r="J35" s="8"/>
    </row>
    <row r="36" spans="1:10" ht="15" customHeight="1" x14ac:dyDescent="0.2">
      <c r="A36" s="149">
        <v>8</v>
      </c>
      <c r="B36" s="150" t="s">
        <v>29</v>
      </c>
      <c r="C36" s="149">
        <v>613200</v>
      </c>
      <c r="D36" s="33">
        <f>SUM(D37:D41)</f>
        <v>0</v>
      </c>
      <c r="E36" s="33">
        <f>SUM(E37:E41)</f>
        <v>0</v>
      </c>
      <c r="F36" s="33">
        <f t="shared" si="2"/>
        <v>0</v>
      </c>
      <c r="G36" s="65">
        <f>SUM(G37:G42)</f>
        <v>0</v>
      </c>
      <c r="H36" s="58">
        <f>SUM(H37:H42)</f>
        <v>0</v>
      </c>
      <c r="I36" s="9" t="e">
        <f t="shared" si="0"/>
        <v>#DIV/0!</v>
      </c>
      <c r="J36" s="8" t="e">
        <f t="shared" si="1"/>
        <v>#DIV/0!</v>
      </c>
    </row>
    <row r="37" spans="1:10" ht="15" customHeight="1" x14ac:dyDescent="0.2">
      <c r="A37" s="17" t="s">
        <v>231</v>
      </c>
      <c r="B37" s="152" t="s">
        <v>151</v>
      </c>
      <c r="C37" s="17">
        <v>613211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25.5" customHeight="1" x14ac:dyDescent="0.2">
      <c r="A38" s="17" t="s">
        <v>232</v>
      </c>
      <c r="B38" s="152" t="s">
        <v>152</v>
      </c>
      <c r="C38" s="17">
        <v>613212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233</v>
      </c>
      <c r="B39" s="152" t="s">
        <v>153</v>
      </c>
      <c r="C39" s="17">
        <v>613213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234</v>
      </c>
      <c r="B40" s="152" t="s">
        <v>154</v>
      </c>
      <c r="C40" s="17">
        <v>613221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7" t="s">
        <v>235</v>
      </c>
      <c r="B41" s="152" t="s">
        <v>155</v>
      </c>
      <c r="C41" s="17">
        <v>613222</v>
      </c>
      <c r="D41" s="153"/>
      <c r="E41" s="153"/>
      <c r="F41" s="153">
        <f t="shared" si="2"/>
        <v>0</v>
      </c>
      <c r="G41" s="15"/>
      <c r="H41" s="59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51">
        <v>9</v>
      </c>
      <c r="B42" s="150" t="s">
        <v>28</v>
      </c>
      <c r="C42" s="149">
        <v>613300</v>
      </c>
      <c r="D42" s="33">
        <f>SUM(D43)</f>
        <v>0</v>
      </c>
      <c r="E42" s="33"/>
      <c r="F42" s="33">
        <f t="shared" si="2"/>
        <v>0</v>
      </c>
      <c r="G42" s="15">
        <f>SUM(G43)</f>
        <v>0</v>
      </c>
      <c r="H42" s="59">
        <f>SUM(H43)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236</v>
      </c>
      <c r="B43" s="92" t="s">
        <v>276</v>
      </c>
      <c r="C43" s="16">
        <v>613311</v>
      </c>
      <c r="D43" s="153"/>
      <c r="E43" s="153"/>
      <c r="F43" s="153">
        <f t="shared" si="2"/>
        <v>0</v>
      </c>
      <c r="G43" s="15"/>
      <c r="H43" s="59"/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278</v>
      </c>
      <c r="B44" s="92" t="s">
        <v>277</v>
      </c>
      <c r="C44" s="16">
        <v>613312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279</v>
      </c>
      <c r="B45" s="92" t="s">
        <v>156</v>
      </c>
      <c r="C45" s="16">
        <v>613318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3" t="s">
        <v>280</v>
      </c>
      <c r="B46" s="92" t="s">
        <v>281</v>
      </c>
      <c r="C46" s="16">
        <v>613321</v>
      </c>
      <c r="D46" s="153"/>
      <c r="E46" s="153"/>
      <c r="F46" s="153"/>
      <c r="G46" s="15"/>
      <c r="H46" s="59"/>
      <c r="I46" s="9"/>
      <c r="J46" s="8"/>
    </row>
    <row r="47" spans="1:10" ht="15" customHeight="1" x14ac:dyDescent="0.2">
      <c r="A47" s="149">
        <v>10</v>
      </c>
      <c r="B47" s="150" t="s">
        <v>37</v>
      </c>
      <c r="C47" s="149">
        <v>613400</v>
      </c>
      <c r="D47" s="33">
        <f>SUM(D48:D51)</f>
        <v>0</v>
      </c>
      <c r="E47" s="33">
        <f>SUM(E48:E51)</f>
        <v>0</v>
      </c>
      <c r="F47" s="33">
        <f t="shared" ref="F47:F53" si="3">SUM(D47:E47)</f>
        <v>0</v>
      </c>
      <c r="G47" s="65">
        <f>SUM(G48:G51)</f>
        <v>0</v>
      </c>
      <c r="H47" s="58">
        <f>SUM(H48:H51)</f>
        <v>0</v>
      </c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237</v>
      </c>
      <c r="B48" s="92" t="s">
        <v>157</v>
      </c>
      <c r="C48" s="16">
        <v>613411</v>
      </c>
      <c r="D48" s="153"/>
      <c r="E48" s="33"/>
      <c r="F48" s="15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25.5" customHeight="1" x14ac:dyDescent="0.2">
      <c r="A49" s="17" t="s">
        <v>238</v>
      </c>
      <c r="B49" s="92" t="s">
        <v>158</v>
      </c>
      <c r="C49" s="16">
        <v>613416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239</v>
      </c>
      <c r="B50" s="92" t="s">
        <v>159</v>
      </c>
      <c r="C50" s="16">
        <v>613417</v>
      </c>
      <c r="D50" s="33"/>
      <c r="E50" s="153"/>
      <c r="F50" s="15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7" t="s">
        <v>240</v>
      </c>
      <c r="B51" s="92" t="s">
        <v>386</v>
      </c>
      <c r="C51" s="16">
        <v>613492</v>
      </c>
      <c r="D51" s="33"/>
      <c r="E51" s="153"/>
      <c r="F51" s="153">
        <f t="shared" si="3"/>
        <v>0</v>
      </c>
      <c r="G51" s="15"/>
      <c r="H51" s="59"/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3"/>
        <v>0</v>
      </c>
      <c r="G52" s="65">
        <f>SUM(G53:G54)</f>
        <v>0</v>
      </c>
      <c r="H52" s="58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241</v>
      </c>
      <c r="B53" s="92" t="s">
        <v>161</v>
      </c>
      <c r="C53" s="16">
        <v>613512</v>
      </c>
      <c r="D53" s="153"/>
      <c r="E53" s="153"/>
      <c r="F53" s="153">
        <f t="shared" si="3"/>
        <v>0</v>
      </c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3" t="s">
        <v>242</v>
      </c>
      <c r="B54" s="92" t="s">
        <v>162</v>
      </c>
      <c r="C54" s="16">
        <v>613523</v>
      </c>
      <c r="D54" s="153"/>
      <c r="E54" s="153"/>
      <c r="F54" s="153"/>
      <c r="G54" s="15"/>
      <c r="H54" s="59"/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3">
        <f>SUM(G56:G57)</f>
        <v>0</v>
      </c>
      <c r="H55" s="37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5" customHeight="1" x14ac:dyDescent="0.2">
      <c r="A56" s="17" t="s">
        <v>243</v>
      </c>
      <c r="B56" s="92" t="s">
        <v>163</v>
      </c>
      <c r="C56" s="16">
        <v>613611</v>
      </c>
      <c r="D56" s="156"/>
      <c r="E56" s="156"/>
      <c r="F56" s="156">
        <f>SUM(D56:E56)</f>
        <v>0</v>
      </c>
      <c r="G56" s="153"/>
      <c r="H56" s="159"/>
      <c r="I56" s="9" t="e">
        <f t="shared" si="0"/>
        <v>#DIV/0!</v>
      </c>
      <c r="J56" s="8" t="e">
        <f t="shared" si="1"/>
        <v>#DIV/0!</v>
      </c>
    </row>
    <row r="57" spans="1:10" ht="25.5" customHeight="1" x14ac:dyDescent="0.2">
      <c r="A57" s="17" t="s">
        <v>244</v>
      </c>
      <c r="B57" s="92" t="s">
        <v>164</v>
      </c>
      <c r="C57" s="16">
        <v>613614</v>
      </c>
      <c r="D57" s="29"/>
      <c r="E57" s="29"/>
      <c r="F57" s="29"/>
      <c r="G57" s="33"/>
      <c r="H57" s="37"/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2" si="4">SUM(D58:E58)</f>
        <v>0</v>
      </c>
      <c r="G58" s="33">
        <f>SUM(G59:G61)</f>
        <v>0</v>
      </c>
      <c r="H58" s="37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245</v>
      </c>
      <c r="B59" s="92" t="s">
        <v>165</v>
      </c>
      <c r="C59" s="16">
        <v>613722</v>
      </c>
      <c r="D59" s="156"/>
      <c r="E59" s="156"/>
      <c r="F59" s="156">
        <f t="shared" si="4"/>
        <v>0</v>
      </c>
      <c r="G59" s="153"/>
      <c r="H59" s="159"/>
      <c r="I59" s="9" t="e">
        <f t="shared" si="0"/>
        <v>#DIV/0!</v>
      </c>
      <c r="J59" s="8" t="e">
        <f t="shared" si="1"/>
        <v>#DIV/0!</v>
      </c>
    </row>
    <row r="60" spans="1:10" ht="15" customHeight="1" x14ac:dyDescent="0.2">
      <c r="A60" s="13" t="s">
        <v>246</v>
      </c>
      <c r="B60" s="92" t="s">
        <v>166</v>
      </c>
      <c r="C60" s="16">
        <v>613723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25.5" customHeight="1" x14ac:dyDescent="0.2">
      <c r="A61" s="13" t="s">
        <v>247</v>
      </c>
      <c r="B61" s="92" t="s">
        <v>167</v>
      </c>
      <c r="C61" s="16">
        <v>613726</v>
      </c>
      <c r="D61" s="29"/>
      <c r="E61" s="29"/>
      <c r="F61" s="29">
        <f t="shared" si="4"/>
        <v>0</v>
      </c>
      <c r="G61" s="33"/>
      <c r="H61" s="37"/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4"/>
        <v>0</v>
      </c>
      <c r="G62" s="65">
        <f>SUM(G63:G65)</f>
        <v>0</v>
      </c>
      <c r="H62" s="58">
        <f>SUM(H63:H65)</f>
        <v>0</v>
      </c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7" t="s">
        <v>248</v>
      </c>
      <c r="B63" s="92" t="s">
        <v>168</v>
      </c>
      <c r="C63" s="16">
        <v>613813</v>
      </c>
      <c r="D63" s="15"/>
      <c r="E63" s="15"/>
      <c r="F63" s="15">
        <f t="shared" si="4"/>
        <v>0</v>
      </c>
      <c r="G63" s="153"/>
      <c r="H63" s="159"/>
      <c r="I63" s="9" t="e">
        <f t="shared" si="0"/>
        <v>#DIV/0!</v>
      </c>
      <c r="J63" s="8" t="e">
        <f t="shared" si="1"/>
        <v>#DIV/0!</v>
      </c>
    </row>
    <row r="64" spans="1:10" ht="25.5" customHeight="1" x14ac:dyDescent="0.2">
      <c r="A64" s="17" t="s">
        <v>249</v>
      </c>
      <c r="B64" s="92" t="s">
        <v>169</v>
      </c>
      <c r="C64" s="16">
        <v>613815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7" t="s">
        <v>250</v>
      </c>
      <c r="B65" s="92" t="s">
        <v>170</v>
      </c>
      <c r="C65" s="16">
        <v>613821</v>
      </c>
      <c r="D65" s="29"/>
      <c r="E65" s="29"/>
      <c r="F65" s="29">
        <f t="shared" si="4"/>
        <v>0</v>
      </c>
      <c r="G65" s="33"/>
      <c r="H65" s="37"/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51">
        <v>15</v>
      </c>
      <c r="B66" s="148" t="s">
        <v>26</v>
      </c>
      <c r="C66" s="149">
        <v>613900</v>
      </c>
      <c r="D66" s="29">
        <f>SUM(D67:D82)</f>
        <v>0</v>
      </c>
      <c r="E66" s="29">
        <f>SUM(E67:E82)</f>
        <v>0</v>
      </c>
      <c r="F66" s="29">
        <f t="shared" si="4"/>
        <v>0</v>
      </c>
      <c r="G66" s="33">
        <f>SUM(G67:G82)</f>
        <v>0</v>
      </c>
      <c r="H66" s="37">
        <f>SUM(H67:H82)</f>
        <v>0</v>
      </c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251</v>
      </c>
      <c r="B67" s="32" t="s">
        <v>171</v>
      </c>
      <c r="C67" s="16">
        <v>613912</v>
      </c>
      <c r="D67" s="156"/>
      <c r="E67" s="156"/>
      <c r="F67" s="156">
        <f t="shared" si="4"/>
        <v>0</v>
      </c>
      <c r="G67" s="153"/>
      <c r="H67" s="159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252</v>
      </c>
      <c r="B68" s="32" t="s">
        <v>172</v>
      </c>
      <c r="C68" s="16">
        <v>613913</v>
      </c>
      <c r="D68" s="29"/>
      <c r="E68" s="29"/>
      <c r="F68" s="156">
        <f t="shared" si="4"/>
        <v>0</v>
      </c>
      <c r="G68" s="153"/>
      <c r="H68" s="159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253</v>
      </c>
      <c r="B69" s="32" t="s">
        <v>173</v>
      </c>
      <c r="C69" s="16">
        <v>613914</v>
      </c>
      <c r="D69" s="29"/>
      <c r="E69" s="29"/>
      <c r="F69" s="156">
        <f t="shared" si="4"/>
        <v>0</v>
      </c>
      <c r="G69" s="153"/>
      <c r="H69" s="159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254</v>
      </c>
      <c r="B70" s="32" t="s">
        <v>174</v>
      </c>
      <c r="C70" s="16">
        <v>613915</v>
      </c>
      <c r="D70" s="29"/>
      <c r="E70" s="29"/>
      <c r="F70" s="156">
        <f t="shared" si="4"/>
        <v>0</v>
      </c>
      <c r="G70" s="153"/>
      <c r="H70" s="159"/>
      <c r="I70" s="9" t="e">
        <f t="shared" si="0"/>
        <v>#DIV/0!</v>
      </c>
      <c r="J70" s="8" t="e">
        <f t="shared" si="1"/>
        <v>#DIV/0!</v>
      </c>
    </row>
    <row r="71" spans="1:10" ht="15" customHeight="1" x14ac:dyDescent="0.2">
      <c r="A71" s="13" t="s">
        <v>255</v>
      </c>
      <c r="B71" s="32" t="s">
        <v>175</v>
      </c>
      <c r="C71" s="16">
        <v>613919</v>
      </c>
      <c r="D71" s="29"/>
      <c r="E71" s="29"/>
      <c r="F71" s="156">
        <f t="shared" si="4"/>
        <v>0</v>
      </c>
      <c r="G71" s="153"/>
      <c r="H71" s="159"/>
      <c r="I71" s="9" t="e">
        <f t="shared" si="0"/>
        <v>#DIV/0!</v>
      </c>
      <c r="J71" s="8" t="e">
        <f t="shared" si="1"/>
        <v>#DIV/0!</v>
      </c>
    </row>
    <row r="72" spans="1:10" ht="18.75" customHeight="1" x14ac:dyDescent="0.2">
      <c r="A72" s="13" t="s">
        <v>256</v>
      </c>
      <c r="B72" s="32" t="s">
        <v>176</v>
      </c>
      <c r="C72" s="16">
        <v>613921</v>
      </c>
      <c r="D72" s="29"/>
      <c r="E72" s="29"/>
      <c r="F72" s="156">
        <f t="shared" si="4"/>
        <v>0</v>
      </c>
      <c r="G72" s="153"/>
      <c r="H72" s="159"/>
      <c r="I72" s="9" t="e">
        <f t="shared" si="0"/>
        <v>#DIV/0!</v>
      </c>
      <c r="J72" s="8" t="e">
        <f t="shared" si="1"/>
        <v>#DIV/0!</v>
      </c>
    </row>
    <row r="73" spans="1:10" ht="11.25" customHeight="1" x14ac:dyDescent="0.2">
      <c r="A73" s="13" t="s">
        <v>257</v>
      </c>
      <c r="B73" s="32" t="s">
        <v>334</v>
      </c>
      <c r="C73" s="16">
        <v>613936</v>
      </c>
      <c r="D73" s="29"/>
      <c r="E73" s="29"/>
      <c r="F73" s="156">
        <f t="shared" si="4"/>
        <v>0</v>
      </c>
      <c r="G73" s="153"/>
      <c r="H73" s="159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258</v>
      </c>
      <c r="B74" s="32" t="s">
        <v>182</v>
      </c>
      <c r="C74" s="16">
        <v>613971</v>
      </c>
      <c r="D74" s="29"/>
      <c r="E74" s="156"/>
      <c r="F74" s="156">
        <f t="shared" si="4"/>
        <v>0</v>
      </c>
      <c r="G74" s="153"/>
      <c r="H74" s="159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259</v>
      </c>
      <c r="B75" s="32" t="s">
        <v>179</v>
      </c>
      <c r="C75" s="16">
        <v>613956</v>
      </c>
      <c r="D75" s="29"/>
      <c r="E75" s="29"/>
      <c r="F75" s="156">
        <f t="shared" si="4"/>
        <v>0</v>
      </c>
      <c r="G75" s="153"/>
      <c r="H75" s="159"/>
      <c r="I75" s="9" t="e">
        <f t="shared" si="0"/>
        <v>#DIV/0!</v>
      </c>
      <c r="J75" s="8" t="e">
        <f t="shared" si="1"/>
        <v>#DIV/0!</v>
      </c>
    </row>
    <row r="76" spans="1:10" ht="24" x14ac:dyDescent="0.2">
      <c r="A76" s="13" t="s">
        <v>260</v>
      </c>
      <c r="B76" s="32" t="s">
        <v>180</v>
      </c>
      <c r="C76" s="16">
        <v>613957</v>
      </c>
      <c r="D76" s="29"/>
      <c r="E76" s="29"/>
      <c r="F76" s="156">
        <f t="shared" si="4"/>
        <v>0</v>
      </c>
      <c r="G76" s="153"/>
      <c r="H76" s="159"/>
      <c r="I76" s="9" t="e">
        <f t="shared" si="0"/>
        <v>#DIV/0!</v>
      </c>
      <c r="J76" s="8" t="e">
        <f t="shared" si="1"/>
        <v>#DIV/0!</v>
      </c>
    </row>
    <row r="77" spans="1:10" ht="8.25" customHeight="1" x14ac:dyDescent="0.2">
      <c r="A77" s="13" t="s">
        <v>261</v>
      </c>
      <c r="B77" s="32" t="s">
        <v>181</v>
      </c>
      <c r="C77" s="16">
        <v>613958</v>
      </c>
      <c r="D77" s="29"/>
      <c r="E77" s="29"/>
      <c r="F77" s="156">
        <f t="shared" si="4"/>
        <v>0</v>
      </c>
      <c r="G77" s="153"/>
      <c r="H77" s="159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262</v>
      </c>
      <c r="B78" s="32" t="s">
        <v>182</v>
      </c>
      <c r="C78" s="16">
        <v>613981</v>
      </c>
      <c r="D78" s="29"/>
      <c r="E78" s="29"/>
      <c r="F78" s="156">
        <f t="shared" si="4"/>
        <v>0</v>
      </c>
      <c r="G78" s="153"/>
      <c r="H78" s="159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263</v>
      </c>
      <c r="B79" s="32" t="s">
        <v>183</v>
      </c>
      <c r="C79" s="16">
        <v>613984</v>
      </c>
      <c r="D79" s="29"/>
      <c r="E79" s="29"/>
      <c r="F79" s="156">
        <f t="shared" si="4"/>
        <v>0</v>
      </c>
      <c r="G79" s="153"/>
      <c r="H79" s="159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264</v>
      </c>
      <c r="B80" s="32" t="s">
        <v>184</v>
      </c>
      <c r="C80" s="16">
        <v>613985</v>
      </c>
      <c r="D80" s="29"/>
      <c r="E80" s="29"/>
      <c r="F80" s="156">
        <f t="shared" si="4"/>
        <v>0</v>
      </c>
      <c r="G80" s="153"/>
      <c r="H80" s="159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265</v>
      </c>
      <c r="B81" s="32" t="s">
        <v>185</v>
      </c>
      <c r="C81" s="16">
        <v>613991</v>
      </c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266</v>
      </c>
      <c r="B82" s="32" t="s">
        <v>186</v>
      </c>
      <c r="C82" s="16"/>
      <c r="D82" s="29"/>
      <c r="E82" s="29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SUM(D84:D85)+D86</f>
        <v>0</v>
      </c>
      <c r="E83" s="29">
        <f t="shared" ref="E83:F83" si="5">SUM(E84:E85)+E86</f>
        <v>0</v>
      </c>
      <c r="F83" s="29">
        <f t="shared" si="5"/>
        <v>0</v>
      </c>
      <c r="G83" s="29">
        <f>SUM(G84:G85)+G86</f>
        <v>0</v>
      </c>
      <c r="H83" s="58">
        <f>SUM(H84:H93)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349</v>
      </c>
      <c r="C84" s="16">
        <v>614112</v>
      </c>
      <c r="D84" s="156">
        <v>0</v>
      </c>
      <c r="E84" s="156"/>
      <c r="F84" s="156">
        <f t="shared" ref="F84:F93" si="6">SUM(D84:E84)</f>
        <v>0</v>
      </c>
      <c r="G84" s="153"/>
      <c r="H84" s="159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350</v>
      </c>
      <c r="C85" s="16">
        <v>614213</v>
      </c>
      <c r="D85" s="29"/>
      <c r="E85" s="156"/>
      <c r="F85" s="156">
        <f t="shared" si="6"/>
        <v>0</v>
      </c>
      <c r="G85" s="153"/>
      <c r="H85" s="159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SUM(D87:D88)</f>
        <v>0</v>
      </c>
      <c r="E86" s="29">
        <f>SUM(E87:E88)</f>
        <v>0</v>
      </c>
      <c r="F86" s="29">
        <f>SUM(F87:F88)</f>
        <v>0</v>
      </c>
      <c r="G86" s="29">
        <f>SUM(G87:G88)</f>
        <v>0</v>
      </c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 t="s">
        <v>267</v>
      </c>
      <c r="B87" s="162" t="s">
        <v>34</v>
      </c>
      <c r="C87" s="16">
        <v>614311</v>
      </c>
      <c r="D87" s="29">
        <v>0</v>
      </c>
      <c r="E87" s="156"/>
      <c r="F87" s="156">
        <f>SUM(E87)</f>
        <v>0</v>
      </c>
      <c r="G87" s="15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3" t="s">
        <v>268</v>
      </c>
      <c r="B88" s="162" t="s">
        <v>422</v>
      </c>
      <c r="C88" s="16">
        <v>614314</v>
      </c>
      <c r="D88" s="29"/>
      <c r="E88" s="156"/>
      <c r="F88" s="156">
        <f>SUM(E88)</f>
        <v>0</v>
      </c>
      <c r="G88" s="153"/>
      <c r="H88" s="37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6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6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6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6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6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0"/>
        <v>#DIV/0!</v>
      </c>
      <c r="J94" s="8" t="e">
        <f t="shared" ref="J94:J124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5" si="8">SUM(D95:E95)</f>
        <v>0</v>
      </c>
      <c r="G95" s="29">
        <f>SUM(G96:G98)</f>
        <v>0</v>
      </c>
      <c r="H95" s="61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7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7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7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SUM(D100+D109)</f>
        <v>0</v>
      </c>
      <c r="E99" s="36">
        <f>SUM(E100+E109)</f>
        <v>0</v>
      </c>
      <c r="F99" s="36">
        <f t="shared" si="8"/>
        <v>0</v>
      </c>
      <c r="G99" s="36">
        <f>SUM(G100+G109)</f>
        <v>0</v>
      </c>
      <c r="H99" s="35">
        <f>SUM(H100+H109)</f>
        <v>0</v>
      </c>
      <c r="I99" s="20" t="e">
        <f t="shared" si="0"/>
        <v>#DIV/0!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SUM(D101:D108)</f>
        <v>0</v>
      </c>
      <c r="E100" s="29">
        <f>SUM(E103+E106+E107+E108)</f>
        <v>0</v>
      </c>
      <c r="F100" s="29">
        <f t="shared" si="8"/>
        <v>0</v>
      </c>
      <c r="G100" s="29">
        <f>G101+G102+G103+G106+G107+G108</f>
        <v>0</v>
      </c>
      <c r="H100" s="61">
        <f>H101+H102+H103+H106+H107+H108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62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7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SUM(D105:D105)</f>
        <v>0</v>
      </c>
      <c r="E103" s="29">
        <f>SUM(E104:E105)</f>
        <v>0</v>
      </c>
      <c r="F103" s="29">
        <f>SUM(F104:F105)</f>
        <v>0</v>
      </c>
      <c r="G103" s="29">
        <f t="shared" ref="G103:H103" si="9">SUM(G104:G105)</f>
        <v>0</v>
      </c>
      <c r="H103" s="61">
        <f t="shared" si="9"/>
        <v>0</v>
      </c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51"/>
      <c r="B104" s="168" t="s">
        <v>188</v>
      </c>
      <c r="C104" s="17">
        <v>821312</v>
      </c>
      <c r="D104" s="29"/>
      <c r="E104" s="156"/>
      <c r="F104" s="156"/>
      <c r="G104" s="153"/>
      <c r="H104" s="159"/>
      <c r="I104" s="9"/>
      <c r="J104" s="8"/>
    </row>
    <row r="105" spans="1:10" x14ac:dyDescent="0.2">
      <c r="A105" s="13"/>
      <c r="B105" s="32" t="s">
        <v>190</v>
      </c>
      <c r="C105" s="16">
        <v>821399</v>
      </c>
      <c r="D105" s="29"/>
      <c r="E105" s="156"/>
      <c r="F105" s="156">
        <f t="shared" si="8"/>
        <v>0</v>
      </c>
      <c r="G105" s="33"/>
      <c r="H105" s="37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8"/>
        <v>0</v>
      </c>
      <c r="G106" s="33"/>
      <c r="H106" s="37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8"/>
        <v>0</v>
      </c>
      <c r="G107" s="33"/>
      <c r="H107" s="37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8"/>
        <v>0</v>
      </c>
      <c r="G108" s="33"/>
      <c r="H108" s="37"/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8"/>
        <v>0</v>
      </c>
      <c r="G109" s="29">
        <f>SUM(G110:G112)</f>
        <v>0</v>
      </c>
      <c r="H109" s="61">
        <f>SUM(H110:H112)</f>
        <v>0</v>
      </c>
      <c r="I109" s="9" t="e">
        <f t="shared" si="0"/>
        <v>#DIV/0!</v>
      </c>
      <c r="J109" s="8" t="e">
        <f t="shared" si="7"/>
        <v>#DIV/0!</v>
      </c>
    </row>
    <row r="110" spans="1:10" x14ac:dyDescent="0.2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8"/>
        <v>0</v>
      </c>
      <c r="G110" s="33"/>
      <c r="H110" s="37"/>
      <c r="I110" s="9" t="e">
        <f t="shared" si="0"/>
        <v>#DIV/0!</v>
      </c>
      <c r="J110" s="8" t="e">
        <f t="shared" si="7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8"/>
        <v>0</v>
      </c>
      <c r="G111" s="33"/>
      <c r="H111" s="37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8"/>
        <v>0</v>
      </c>
      <c r="G112" s="15"/>
      <c r="H112" s="63"/>
      <c r="I112" s="9" t="e">
        <f t="shared" si="0"/>
        <v>#DIV/0!</v>
      </c>
      <c r="J112" s="8" t="e">
        <f t="shared" si="7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8"/>
        <v>0</v>
      </c>
      <c r="G113" s="21">
        <f>SUM(G114:G120)</f>
        <v>0</v>
      </c>
      <c r="H113" s="64">
        <f>SUM(H114:H120)</f>
        <v>0</v>
      </c>
      <c r="I113" s="20" t="e">
        <f t="shared" si="0"/>
        <v>#DIV/0!</v>
      </c>
      <c r="J113" s="19" t="e">
        <f t="shared" si="7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8"/>
        <v>0</v>
      </c>
      <c r="G114" s="15"/>
      <c r="H114" s="63"/>
      <c r="I114" s="9" t="e">
        <f t="shared" si="0"/>
        <v>#DIV/0!</v>
      </c>
      <c r="J114" s="8" t="e">
        <f t="shared" si="7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8"/>
        <v>0</v>
      </c>
      <c r="G115" s="15"/>
      <c r="H115" s="63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8"/>
        <v>0</v>
      </c>
      <c r="G116" s="15"/>
      <c r="H116" s="63"/>
      <c r="I116" s="9" t="e">
        <f t="shared" si="0"/>
        <v>#DIV/0!</v>
      </c>
      <c r="J116" s="8" t="e">
        <f t="shared" si="7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8"/>
        <v>0</v>
      </c>
      <c r="G117" s="15"/>
      <c r="H117" s="63"/>
      <c r="I117" s="9" t="e">
        <f t="shared" ref="I117:I125" si="10">SUM(G117/F117)</f>
        <v>#DIV/0!</v>
      </c>
      <c r="J117" s="8" t="e">
        <f t="shared" si="7"/>
        <v>#DIV/0!</v>
      </c>
    </row>
    <row r="118" spans="1:10" ht="36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8"/>
        <v>0</v>
      </c>
      <c r="G118" s="15"/>
      <c r="H118" s="63"/>
      <c r="I118" s="9" t="e">
        <f t="shared" si="10"/>
        <v>#DIV/0!</v>
      </c>
      <c r="J118" s="8" t="e">
        <f t="shared" si="7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8"/>
        <v>0</v>
      </c>
      <c r="G119" s="15"/>
      <c r="H119" s="63"/>
      <c r="I119" s="9" t="e">
        <f t="shared" si="10"/>
        <v>#DIV/0!</v>
      </c>
      <c r="J119" s="8" t="e">
        <f t="shared" si="7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8"/>
        <v>0</v>
      </c>
      <c r="G120" s="15"/>
      <c r="H120" s="63"/>
      <c r="I120" s="9" t="e">
        <f t="shared" si="10"/>
        <v>#DIV/0!</v>
      </c>
      <c r="J120" s="8" t="e">
        <f t="shared" si="7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8"/>
        <v>0</v>
      </c>
      <c r="G121" s="21">
        <f>SUM(G122:G124)</f>
        <v>0</v>
      </c>
      <c r="H121" s="64">
        <f>SUM(H122:H124)</f>
        <v>0</v>
      </c>
      <c r="I121" s="20" t="e">
        <f t="shared" si="10"/>
        <v>#DIV/0!</v>
      </c>
      <c r="J121" s="19" t="e">
        <f t="shared" si="7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8"/>
        <v>0</v>
      </c>
      <c r="G122" s="15"/>
      <c r="H122" s="63"/>
      <c r="I122" s="9" t="e">
        <f t="shared" si="10"/>
        <v>#DIV/0!</v>
      </c>
      <c r="J122" s="8" t="e">
        <f t="shared" si="7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8"/>
        <v>0</v>
      </c>
      <c r="G123" s="15"/>
      <c r="H123" s="63"/>
      <c r="I123" s="9" t="e">
        <f t="shared" si="10"/>
        <v>#DIV/0!</v>
      </c>
      <c r="J123" s="8" t="e">
        <f t="shared" si="7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8"/>
        <v>0</v>
      </c>
      <c r="G124" s="15"/>
      <c r="H124" s="63"/>
      <c r="I124" s="9" t="e">
        <f t="shared" si="10"/>
        <v>#DIV/0!</v>
      </c>
      <c r="J124" s="8" t="e">
        <f t="shared" si="7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8"/>
        <v>0</v>
      </c>
      <c r="G125" s="10"/>
      <c r="H125" s="190"/>
      <c r="I125" s="20" t="e">
        <f t="shared" si="10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0</v>
      </c>
      <c r="F126" s="36">
        <f>SUM(F17+F125)</f>
        <v>0</v>
      </c>
      <c r="G126" s="36">
        <f>SUM(G17+G125)</f>
        <v>0</v>
      </c>
      <c r="H126" s="57">
        <f>SUM(H17+H125)</f>
        <v>0</v>
      </c>
      <c r="I126" s="20" t="e">
        <f>SUM(G126/F126)</f>
        <v>#DIV/0!</v>
      </c>
      <c r="J126" s="19" t="e">
        <f>SUM(G126/H126)</f>
        <v>#DIV/0!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BreakPreview" topLeftCell="A4" zoomScaleNormal="100" zoomScaleSheetLayoutView="100" workbookViewId="0">
      <selection activeCell="B32" sqref="B32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0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84">
        <v>7010001</v>
      </c>
      <c r="I2" s="69"/>
      <c r="J2" s="69"/>
    </row>
    <row r="3" spans="1:10" ht="15" customHeight="1" x14ac:dyDescent="0.25">
      <c r="A3" s="88"/>
      <c r="B3" s="103" t="s">
        <v>87</v>
      </c>
      <c r="C3" s="68"/>
      <c r="D3" s="70"/>
      <c r="E3" s="70"/>
      <c r="F3" s="82"/>
      <c r="G3" s="82"/>
      <c r="H3" s="107"/>
      <c r="I3" s="71"/>
      <c r="J3" s="72"/>
    </row>
    <row r="4" spans="1:10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84">
        <v>10</v>
      </c>
      <c r="I4" s="71"/>
      <c r="J4" s="72"/>
    </row>
    <row r="5" spans="1:10" ht="15" customHeight="1" x14ac:dyDescent="0.2">
      <c r="A5" s="74"/>
      <c r="B5" s="104"/>
      <c r="C5" s="53"/>
      <c r="D5" s="75"/>
      <c r="E5" s="75"/>
      <c r="F5" s="81"/>
      <c r="G5" s="81"/>
      <c r="H5" s="108"/>
      <c r="I5" s="71"/>
      <c r="J5" s="72"/>
    </row>
    <row r="6" spans="1:10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84">
        <v>7010008</v>
      </c>
      <c r="I6" s="71"/>
      <c r="J6" s="72"/>
    </row>
    <row r="7" spans="1:10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0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0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0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122000</v>
      </c>
      <c r="E17" s="36">
        <f>SUM(E18+E93+E110)</f>
        <v>0</v>
      </c>
      <c r="F17" s="36">
        <f>SUM(D17:E17)</f>
        <v>122000</v>
      </c>
      <c r="G17" s="57">
        <f>SUM(G18+G93+G110)</f>
        <v>66271.72</v>
      </c>
      <c r="H17" s="57">
        <f>SUM(H18+H93+H110)</f>
        <v>62436.19</v>
      </c>
      <c r="I17" s="20">
        <f t="shared" ref="I17:I114" si="0">SUM(G17/F17)</f>
        <v>0.54321081967213114</v>
      </c>
      <c r="J17" s="19">
        <f t="shared" ref="J17:J92" si="1">SUM(G17/H17)</f>
        <v>1.0614311987967235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122000</v>
      </c>
      <c r="E18" s="36">
        <f>SUM(E19+E24+E83+E89)</f>
        <v>0</v>
      </c>
      <c r="F18" s="36">
        <f>SUM(D18:E18)</f>
        <v>122000</v>
      </c>
      <c r="G18" s="57">
        <f>SUM(G19+G24+G83+G89)</f>
        <v>66271.72</v>
      </c>
      <c r="H18" s="57">
        <f>SUM(H19+H24+H83+H89)</f>
        <v>62436.19</v>
      </c>
      <c r="I18" s="20">
        <f>SUM(G18/F18)</f>
        <v>0.54321081967213114</v>
      </c>
      <c r="J18" s="19">
        <f t="shared" si="1"/>
        <v>1.0614311987967235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1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122000</v>
      </c>
      <c r="E24" s="66">
        <f>SUM(E25+E35+E41+E51+E54+E57+E61)</f>
        <v>0</v>
      </c>
      <c r="F24" s="66">
        <f t="shared" si="2"/>
        <v>122000</v>
      </c>
      <c r="G24" s="66">
        <f>SUM(G25+G35+G41+G46+G51+G54+G57+G61+G65)</f>
        <v>66271.72</v>
      </c>
      <c r="H24" s="66">
        <f>SUM(H25+H35+H41+H46+H51+H54+H57+H61+H65)</f>
        <v>62436.19</v>
      </c>
      <c r="I24" s="9">
        <f t="shared" si="0"/>
        <v>0.54321081967213114</v>
      </c>
      <c r="J24" s="8">
        <f t="shared" si="1"/>
        <v>1.0614311987967235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52000</v>
      </c>
      <c r="E25" s="33">
        <f>SUM(E26:E34)</f>
        <v>0</v>
      </c>
      <c r="F25" s="33">
        <f t="shared" si="2"/>
        <v>52000</v>
      </c>
      <c r="G25" s="33">
        <f>SUM(G26:G34)</f>
        <v>16285.46</v>
      </c>
      <c r="H25" s="65">
        <f>SUM(H26:H34)</f>
        <v>10965.81</v>
      </c>
      <c r="I25" s="9">
        <f t="shared" si="0"/>
        <v>0.31318192307692305</v>
      </c>
      <c r="J25" s="8">
        <f t="shared" si="1"/>
        <v>1.4851123628806262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15">
        <v>0</v>
      </c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153"/>
      <c r="E27" s="15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153">
        <v>4000</v>
      </c>
      <c r="E28" s="153"/>
      <c r="F28" s="153">
        <f t="shared" si="3"/>
        <v>4000</v>
      </c>
      <c r="G28" s="15">
        <v>2148</v>
      </c>
      <c r="H28" s="15">
        <v>2530.4</v>
      </c>
      <c r="I28" s="9">
        <f t="shared" si="0"/>
        <v>0.53700000000000003</v>
      </c>
      <c r="J28" s="8">
        <f t="shared" si="1"/>
        <v>0.8488776478027189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153">
        <v>2000</v>
      </c>
      <c r="E29" s="153"/>
      <c r="F29" s="153">
        <f t="shared" si="3"/>
        <v>2000</v>
      </c>
      <c r="G29" s="15">
        <v>725</v>
      </c>
      <c r="H29" s="15">
        <v>875</v>
      </c>
      <c r="I29" s="9">
        <f t="shared" si="0"/>
        <v>0.36249999999999999</v>
      </c>
      <c r="J29" s="8">
        <f t="shared" si="1"/>
        <v>0.82857142857142863</v>
      </c>
    </row>
    <row r="30" spans="1:10" ht="15" customHeight="1" x14ac:dyDescent="0.2">
      <c r="A30" s="13" t="s">
        <v>226</v>
      </c>
      <c r="B30" s="32" t="s">
        <v>146</v>
      </c>
      <c r="C30" s="16">
        <v>613116</v>
      </c>
      <c r="D30" s="153"/>
      <c r="E30" s="153"/>
      <c r="F30" s="153">
        <f t="shared" si="3"/>
        <v>0</v>
      </c>
      <c r="G30" s="15"/>
      <c r="H30" s="15">
        <v>18</v>
      </c>
      <c r="I30" s="9" t="e">
        <f t="shared" si="0"/>
        <v>#DIV/0!</v>
      </c>
      <c r="J30" s="8">
        <f t="shared" si="1"/>
        <v>0</v>
      </c>
    </row>
    <row r="31" spans="1:10" ht="25.5" customHeight="1" x14ac:dyDescent="0.2">
      <c r="A31" s="13" t="s">
        <v>227</v>
      </c>
      <c r="B31" s="32" t="s">
        <v>147</v>
      </c>
      <c r="C31" s="16">
        <v>613121</v>
      </c>
      <c r="D31" s="153">
        <v>22000</v>
      </c>
      <c r="E31" s="153"/>
      <c r="F31" s="153">
        <f t="shared" si="3"/>
        <v>22000</v>
      </c>
      <c r="G31" s="15"/>
      <c r="H31" s="15"/>
      <c r="I31" s="9">
        <f t="shared" si="0"/>
        <v>0</v>
      </c>
      <c r="J31" s="8" t="e">
        <f t="shared" si="1"/>
        <v>#DIV/0!</v>
      </c>
    </row>
    <row r="32" spans="1:10" ht="24.75" customHeight="1" x14ac:dyDescent="0.2">
      <c r="A32" s="13" t="s">
        <v>228</v>
      </c>
      <c r="B32" s="32" t="s">
        <v>148</v>
      </c>
      <c r="C32" s="16">
        <v>613124</v>
      </c>
      <c r="D32" s="153">
        <v>16000</v>
      </c>
      <c r="E32" s="153"/>
      <c r="F32" s="153">
        <f t="shared" si="3"/>
        <v>16000</v>
      </c>
      <c r="G32" s="15">
        <v>5381.71</v>
      </c>
      <c r="H32" s="15">
        <v>3258.41</v>
      </c>
      <c r="I32" s="9">
        <f t="shared" si="0"/>
        <v>0.336356875</v>
      </c>
      <c r="J32" s="8">
        <f t="shared" si="1"/>
        <v>1.6516368412814839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153">
        <v>8000</v>
      </c>
      <c r="E33" s="153"/>
      <c r="F33" s="153">
        <f t="shared" si="3"/>
        <v>8000</v>
      </c>
      <c r="G33" s="15">
        <v>8019</v>
      </c>
      <c r="H33" s="15">
        <v>4284</v>
      </c>
      <c r="I33" s="9">
        <f t="shared" si="0"/>
        <v>1.002375</v>
      </c>
      <c r="J33" s="8">
        <f t="shared" si="1"/>
        <v>1.8718487394957983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153"/>
      <c r="E34" s="153"/>
      <c r="F34" s="153">
        <f t="shared" si="3"/>
        <v>0</v>
      </c>
      <c r="G34" s="15">
        <v>11.75</v>
      </c>
      <c r="H34" s="15"/>
      <c r="I34" s="9" t="e">
        <f t="shared" si="0"/>
        <v>#DIV/0!</v>
      </c>
      <c r="J34" s="8" t="e">
        <f t="shared" si="1"/>
        <v>#DIV/0!</v>
      </c>
    </row>
    <row r="35" spans="1:10" ht="25.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1000</v>
      </c>
      <c r="E35" s="33">
        <f>SUM(E36:E40)</f>
        <v>0</v>
      </c>
      <c r="F35" s="33">
        <f t="shared" ref="F35:F42" si="4">SUM(D35:E35)</f>
        <v>1000</v>
      </c>
      <c r="G35" s="65">
        <f>SUM(G36:G40)</f>
        <v>0</v>
      </c>
      <c r="H35" s="65">
        <f>SUM(H36:H40)</f>
        <v>0</v>
      </c>
      <c r="I35" s="9">
        <f t="shared" si="0"/>
        <v>0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>
        <v>1000</v>
      </c>
      <c r="E36" s="153"/>
      <c r="F36" s="153">
        <f t="shared" si="4"/>
        <v>1000</v>
      </c>
      <c r="G36" s="15"/>
      <c r="H36" s="15"/>
      <c r="I36" s="9">
        <f t="shared" si="0"/>
        <v>0</v>
      </c>
      <c r="J36" s="8" t="e">
        <f t="shared" si="1"/>
        <v>#DIV/0!</v>
      </c>
    </row>
    <row r="37" spans="1:10" ht="1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8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SUM(D42:D42:D45)</f>
        <v>0</v>
      </c>
      <c r="E41" s="33">
        <f>SUM(E42:E42:E45)</f>
        <v>0</v>
      </c>
      <c r="F41" s="33">
        <f t="shared" si="4"/>
        <v>0</v>
      </c>
      <c r="G41" s="65">
        <f>SUM(G42:G42:G45)</f>
        <v>0</v>
      </c>
      <c r="H41" s="65">
        <f>SUM(H42:H42:H45)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5"/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5"/>
      <c r="I44" s="9" t="e">
        <f t="shared" si="0"/>
        <v>#DIV/0!</v>
      </c>
      <c r="J44" s="8" t="e">
        <f t="shared" si="1"/>
        <v>#DIV/0!</v>
      </c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5"/>
      <c r="I45" s="9" t="e">
        <f t="shared" si="0"/>
        <v>#DIV/0!</v>
      </c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1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1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8.7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1.2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39.15</v>
      </c>
      <c r="H51" s="65">
        <f>SUM(H52:H53)</f>
        <v>178</v>
      </c>
      <c r="I51" s="9" t="e">
        <f t="shared" si="0"/>
        <v>#DIV/0!</v>
      </c>
      <c r="J51" s="8">
        <f t="shared" si="1"/>
        <v>0.21994382022471909</v>
      </c>
    </row>
    <row r="52" spans="1:10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5"/>
        <v>0</v>
      </c>
      <c r="G52" s="15">
        <v>39.15</v>
      </c>
      <c r="H52" s="15">
        <v>178</v>
      </c>
      <c r="I52" s="9" t="e">
        <f t="shared" si="0"/>
        <v>#DIV/0!</v>
      </c>
      <c r="J52" s="8">
        <f t="shared" si="1"/>
        <v>0.21994382022471909</v>
      </c>
    </row>
    <row r="53" spans="1:10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.7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0.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24" x14ac:dyDescent="0.2">
      <c r="A61" s="149">
        <v>14</v>
      </c>
      <c r="B61" s="150" t="s">
        <v>72</v>
      </c>
      <c r="C61" s="149">
        <v>613800</v>
      </c>
      <c r="D61" s="29">
        <f>SUM(D62:D64)</f>
        <v>500</v>
      </c>
      <c r="E61" s="29"/>
      <c r="F61" s="29">
        <f t="shared" si="6"/>
        <v>500</v>
      </c>
      <c r="G61" s="65">
        <f>SUM(G62:G64)</f>
        <v>0</v>
      </c>
      <c r="H61" s="65">
        <f>SUM(H62:H64)</f>
        <v>5</v>
      </c>
      <c r="I61" s="9">
        <f t="shared" si="0"/>
        <v>0</v>
      </c>
      <c r="J61" s="8">
        <f t="shared" si="1"/>
        <v>0</v>
      </c>
    </row>
    <row r="62" spans="1:10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4" x14ac:dyDescent="0.2">
      <c r="A63" s="17" t="s">
        <v>249</v>
      </c>
      <c r="B63" s="92" t="s">
        <v>169</v>
      </c>
      <c r="C63" s="16">
        <v>613815</v>
      </c>
      <c r="D63" s="29">
        <v>500</v>
      </c>
      <c r="E63" s="29"/>
      <c r="F63" s="29">
        <f t="shared" si="6"/>
        <v>500</v>
      </c>
      <c r="G63" s="33"/>
      <c r="H63" s="33"/>
      <c r="I63" s="9">
        <f t="shared" si="0"/>
        <v>0</v>
      </c>
      <c r="J63" s="8" t="e">
        <f t="shared" si="1"/>
        <v>#DIV/0!</v>
      </c>
    </row>
    <row r="64" spans="1:10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6"/>
        <v>0</v>
      </c>
      <c r="G64" s="33"/>
      <c r="H64" s="33">
        <v>5</v>
      </c>
      <c r="I64" s="9" t="e">
        <f t="shared" si="0"/>
        <v>#DIV/0!</v>
      </c>
      <c r="J64" s="8">
        <f t="shared" si="1"/>
        <v>0</v>
      </c>
    </row>
    <row r="65" spans="1:10" x14ac:dyDescent="0.2">
      <c r="A65" s="151">
        <v>15</v>
      </c>
      <c r="B65" s="148" t="s">
        <v>26</v>
      </c>
      <c r="C65" s="149">
        <v>613900</v>
      </c>
      <c r="D65" s="29">
        <f>SUM(D66:D82)</f>
        <v>68500</v>
      </c>
      <c r="E65" s="29">
        <f>SUM(E66:E82)</f>
        <v>0</v>
      </c>
      <c r="F65" s="29">
        <f t="shared" si="6"/>
        <v>68500</v>
      </c>
      <c r="G65" s="33">
        <f>SUM(G66:G82)</f>
        <v>49947.11</v>
      </c>
      <c r="H65" s="33">
        <f>SUM(H66:H82)</f>
        <v>51287.380000000005</v>
      </c>
      <c r="I65" s="9">
        <f t="shared" si="0"/>
        <v>0.72915489051094895</v>
      </c>
      <c r="J65" s="8">
        <f t="shared" si="1"/>
        <v>0.97386745043322542</v>
      </c>
    </row>
    <row r="66" spans="1:10" x14ac:dyDescent="0.2">
      <c r="A66" s="13" t="s">
        <v>251</v>
      </c>
      <c r="B66" s="32" t="s">
        <v>171</v>
      </c>
      <c r="C66" s="16">
        <v>613912</v>
      </c>
      <c r="D66" s="156">
        <v>2500</v>
      </c>
      <c r="E66" s="156"/>
      <c r="F66" s="156">
        <f t="shared" si="6"/>
        <v>2500</v>
      </c>
      <c r="G66" s="153"/>
      <c r="H66" s="153"/>
      <c r="I66" s="9">
        <f t="shared" si="0"/>
        <v>0</v>
      </c>
      <c r="J66" s="8" t="e">
        <f t="shared" si="1"/>
        <v>#DIV/0!</v>
      </c>
    </row>
    <row r="67" spans="1:10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ref="F67:F82" si="7">SUM(D67:E67)</f>
        <v>0</v>
      </c>
      <c r="G67" s="153"/>
      <c r="H67" s="153"/>
      <c r="I67" s="9" t="e">
        <f t="shared" si="0"/>
        <v>#DIV/0!</v>
      </c>
      <c r="J67" s="8" t="e">
        <f t="shared" si="1"/>
        <v>#DIV/0!</v>
      </c>
    </row>
    <row r="68" spans="1:10" x14ac:dyDescent="0.2">
      <c r="A68" s="13" t="s">
        <v>253</v>
      </c>
      <c r="B68" s="32" t="s">
        <v>173</v>
      </c>
      <c r="C68" s="16">
        <v>613914</v>
      </c>
      <c r="D68" s="156">
        <v>600</v>
      </c>
      <c r="E68" s="29"/>
      <c r="F68" s="156">
        <f t="shared" si="7"/>
        <v>600</v>
      </c>
      <c r="G68" s="153">
        <v>547.29999999999995</v>
      </c>
      <c r="H68" s="153">
        <v>155.80000000000001</v>
      </c>
      <c r="I68" s="9">
        <f t="shared" si="0"/>
        <v>0.91216666666666657</v>
      </c>
      <c r="J68" s="8">
        <f t="shared" si="1"/>
        <v>3.5128369704749676</v>
      </c>
    </row>
    <row r="69" spans="1:10" x14ac:dyDescent="0.2">
      <c r="A69" s="13" t="s">
        <v>254</v>
      </c>
      <c r="B69" s="32" t="s">
        <v>174</v>
      </c>
      <c r="C69" s="16">
        <v>613915</v>
      </c>
      <c r="D69" s="29">
        <v>3700</v>
      </c>
      <c r="E69" s="29"/>
      <c r="F69" s="156">
        <f t="shared" si="7"/>
        <v>3700</v>
      </c>
      <c r="G69" s="153"/>
      <c r="H69" s="153"/>
      <c r="I69" s="9">
        <f t="shared" si="0"/>
        <v>0</v>
      </c>
      <c r="J69" s="8" t="e">
        <f t="shared" si="1"/>
        <v>#DIV/0!</v>
      </c>
    </row>
    <row r="70" spans="1:10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7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7"/>
        <v>0</v>
      </c>
      <c r="G71" s="153">
        <v>784.84</v>
      </c>
      <c r="H71" s="153">
        <v>150</v>
      </c>
      <c r="I71" s="9" t="e">
        <f t="shared" si="0"/>
        <v>#DIV/0!</v>
      </c>
      <c r="J71" s="8">
        <f t="shared" si="1"/>
        <v>5.2322666666666668</v>
      </c>
    </row>
    <row r="72" spans="1:10" x14ac:dyDescent="0.2">
      <c r="A72" s="13" t="s">
        <v>257</v>
      </c>
      <c r="B72" s="32" t="s">
        <v>177</v>
      </c>
      <c r="C72" s="16">
        <v>613939</v>
      </c>
      <c r="D72" s="156">
        <v>5000</v>
      </c>
      <c r="E72" s="156"/>
      <c r="F72" s="156">
        <f t="shared" si="7"/>
        <v>5000</v>
      </c>
      <c r="G72" s="153"/>
      <c r="H72" s="153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156">
        <v>36200</v>
      </c>
      <c r="E73" s="29"/>
      <c r="F73" s="156">
        <f t="shared" si="7"/>
        <v>36200</v>
      </c>
      <c r="G73" s="153">
        <v>35676.75</v>
      </c>
      <c r="H73" s="153">
        <v>37103.82</v>
      </c>
      <c r="I73" s="9">
        <f t="shared" si="0"/>
        <v>0.9855455801104972</v>
      </c>
      <c r="J73" s="8">
        <f t="shared" si="1"/>
        <v>0.96153846153846156</v>
      </c>
    </row>
    <row r="74" spans="1:10" x14ac:dyDescent="0.2">
      <c r="A74" s="13" t="s">
        <v>259</v>
      </c>
      <c r="B74" s="32" t="s">
        <v>179</v>
      </c>
      <c r="C74" s="16">
        <v>613956</v>
      </c>
      <c r="D74" s="156">
        <v>6000</v>
      </c>
      <c r="E74" s="29"/>
      <c r="F74" s="156">
        <f t="shared" si="7"/>
        <v>6000</v>
      </c>
      <c r="G74" s="153">
        <v>3964.1</v>
      </c>
      <c r="H74" s="153">
        <v>4122.66</v>
      </c>
      <c r="I74" s="9">
        <f t="shared" si="0"/>
        <v>0.66068333333333329</v>
      </c>
      <c r="J74" s="8">
        <f t="shared" si="1"/>
        <v>0.9615393944686198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156">
        <v>300</v>
      </c>
      <c r="E75" s="29"/>
      <c r="F75" s="156">
        <f t="shared" si="7"/>
        <v>300</v>
      </c>
      <c r="G75" s="153">
        <v>123.64</v>
      </c>
      <c r="H75" s="153">
        <v>123.66</v>
      </c>
      <c r="I75" s="9">
        <f t="shared" si="0"/>
        <v>0.41213333333333335</v>
      </c>
      <c r="J75" s="8">
        <f t="shared" si="1"/>
        <v>0.99983826621381211</v>
      </c>
    </row>
    <row r="76" spans="1:10" x14ac:dyDescent="0.2">
      <c r="A76" s="13" t="s">
        <v>261</v>
      </c>
      <c r="B76" s="32" t="s">
        <v>181</v>
      </c>
      <c r="C76" s="16">
        <v>613958</v>
      </c>
      <c r="D76" s="156">
        <v>10000</v>
      </c>
      <c r="E76" s="29"/>
      <c r="F76" s="156">
        <f t="shared" si="7"/>
        <v>10000</v>
      </c>
      <c r="G76" s="153">
        <v>8850.48</v>
      </c>
      <c r="H76" s="153">
        <v>9631.44</v>
      </c>
      <c r="I76" s="9">
        <f t="shared" si="0"/>
        <v>0.88504799999999995</v>
      </c>
      <c r="J76" s="8">
        <f t="shared" si="1"/>
        <v>0.91891555156861271</v>
      </c>
    </row>
    <row r="77" spans="1:10" x14ac:dyDescent="0.2">
      <c r="A77" s="13" t="s">
        <v>262</v>
      </c>
      <c r="B77" s="32" t="s">
        <v>396</v>
      </c>
      <c r="C77" s="16">
        <v>613971</v>
      </c>
      <c r="D77" s="156">
        <v>3000</v>
      </c>
      <c r="E77" s="29"/>
      <c r="F77" s="156">
        <f t="shared" si="7"/>
        <v>3000</v>
      </c>
      <c r="G77" s="33"/>
      <c r="H77" s="33"/>
      <c r="I77" s="9">
        <f t="shared" si="0"/>
        <v>0</v>
      </c>
      <c r="J77" s="8" t="e">
        <f t="shared" si="1"/>
        <v>#DIV/0!</v>
      </c>
    </row>
    <row r="78" spans="1:10" ht="24" customHeight="1" x14ac:dyDescent="0.2">
      <c r="A78" s="13" t="s">
        <v>263</v>
      </c>
      <c r="B78" s="32" t="s">
        <v>293</v>
      </c>
      <c r="C78" s="16">
        <v>613981</v>
      </c>
      <c r="D78" s="156">
        <v>800</v>
      </c>
      <c r="E78" s="29"/>
      <c r="F78" s="156">
        <f t="shared" si="7"/>
        <v>800</v>
      </c>
      <c r="G78" s="33"/>
      <c r="H78" s="33"/>
      <c r="I78" s="9">
        <f t="shared" si="0"/>
        <v>0</v>
      </c>
      <c r="J78" s="8" t="e">
        <f t="shared" si="1"/>
        <v>#DIV/0!</v>
      </c>
    </row>
    <row r="79" spans="1:10" ht="36" x14ac:dyDescent="0.2">
      <c r="A79" s="13" t="s">
        <v>264</v>
      </c>
      <c r="B79" s="32" t="s">
        <v>292</v>
      </c>
      <c r="C79" s="16">
        <v>613984</v>
      </c>
      <c r="D79" s="156">
        <v>200</v>
      </c>
      <c r="E79" s="29"/>
      <c r="F79" s="156">
        <f t="shared" si="7"/>
        <v>200</v>
      </c>
      <c r="G79" s="33"/>
      <c r="H79" s="33"/>
      <c r="I79" s="9">
        <f t="shared" si="0"/>
        <v>0</v>
      </c>
      <c r="J79" s="8" t="e">
        <f t="shared" si="1"/>
        <v>#DIV/0!</v>
      </c>
    </row>
    <row r="80" spans="1:10" x14ac:dyDescent="0.2">
      <c r="A80" s="13" t="s">
        <v>265</v>
      </c>
      <c r="B80" s="32" t="s">
        <v>184</v>
      </c>
      <c r="C80" s="16">
        <v>613985</v>
      </c>
      <c r="D80" s="156">
        <v>200</v>
      </c>
      <c r="E80" s="156"/>
      <c r="F80" s="156">
        <f t="shared" si="7"/>
        <v>200</v>
      </c>
      <c r="G80" s="33"/>
      <c r="H80" s="33"/>
      <c r="I80" s="9">
        <f t="shared" si="0"/>
        <v>0</v>
      </c>
      <c r="J80" s="8" t="e">
        <f t="shared" si="1"/>
        <v>#DIV/0!</v>
      </c>
    </row>
    <row r="81" spans="1:10" x14ac:dyDescent="0.2">
      <c r="A81" s="13" t="s">
        <v>266</v>
      </c>
      <c r="B81" s="32" t="s">
        <v>185</v>
      </c>
      <c r="C81" s="16">
        <v>613991</v>
      </c>
      <c r="D81" s="156"/>
      <c r="E81" s="156"/>
      <c r="F81" s="156"/>
      <c r="G81" s="33"/>
      <c r="H81" s="33"/>
      <c r="I81" s="9"/>
      <c r="J81" s="8"/>
    </row>
    <row r="82" spans="1:10" x14ac:dyDescent="0.2">
      <c r="A82" s="13" t="s">
        <v>288</v>
      </c>
      <c r="B82" s="32" t="s">
        <v>186</v>
      </c>
      <c r="C82" s="16">
        <v>613995</v>
      </c>
      <c r="D82" s="29"/>
      <c r="E82" s="29"/>
      <c r="F82" s="156">
        <f t="shared" si="7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8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8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9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10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9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10"/>
        <v>0</v>
      </c>
      <c r="G95" s="33"/>
      <c r="H95" s="33"/>
      <c r="I95" s="9" t="e">
        <f t="shared" si="0"/>
        <v>#DIV/0!</v>
      </c>
      <c r="J95" s="8" t="e">
        <f t="shared" si="9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10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9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10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9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10"/>
        <v>0</v>
      </c>
      <c r="G100" s="33"/>
      <c r="H100" s="33"/>
      <c r="I100" s="9" t="e">
        <f t="shared" si="0"/>
        <v>#DIV/0!</v>
      </c>
      <c r="J100" s="8" t="e">
        <f t="shared" si="9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 x14ac:dyDescent="0.2">
      <c r="A103" s="13" t="s">
        <v>272</v>
      </c>
      <c r="B103" s="32" t="s">
        <v>295</v>
      </c>
      <c r="C103" s="16">
        <v>821312</v>
      </c>
      <c r="D103" s="29"/>
      <c r="E103" s="29"/>
      <c r="F103" s="156">
        <f t="shared" si="10"/>
        <v>0</v>
      </c>
      <c r="G103" s="33"/>
      <c r="H103" s="33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10"/>
        <v>0</v>
      </c>
      <c r="G104" s="33"/>
      <c r="H104" s="33"/>
      <c r="I104" s="9" t="e">
        <f t="shared" si="0"/>
        <v>#DIV/0!</v>
      </c>
      <c r="J104" s="8" t="e">
        <f t="shared" si="9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10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9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10"/>
        <v>0</v>
      </c>
      <c r="G108" s="33"/>
      <c r="H108" s="33"/>
      <c r="I108" s="9" t="e">
        <f t="shared" si="0"/>
        <v>#DIV/0!</v>
      </c>
      <c r="J108" s="8" t="e">
        <f t="shared" si="9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10"/>
        <v>0</v>
      </c>
      <c r="G110" s="15"/>
      <c r="H110" s="15"/>
      <c r="I110" s="9" t="e">
        <f t="shared" si="0"/>
        <v>#DIV/0!</v>
      </c>
      <c r="J110" s="8" t="e">
        <f t="shared" si="9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10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9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10"/>
        <v>0</v>
      </c>
      <c r="G112" s="15"/>
      <c r="H112" s="15"/>
      <c r="I112" s="9" t="e">
        <f t="shared" si="0"/>
        <v>#DIV/0!</v>
      </c>
      <c r="J112" s="8" t="e">
        <f t="shared" si="9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10"/>
        <v>0</v>
      </c>
      <c r="G115" s="15"/>
      <c r="H115" s="15"/>
      <c r="I115" s="9" t="e">
        <f t="shared" ref="I115:I123" si="11">SUM(G115/F115)</f>
        <v>#DIV/0!</v>
      </c>
      <c r="J115" s="8" t="e">
        <f t="shared" si="9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9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10"/>
        <v>0</v>
      </c>
      <c r="G118" s="15"/>
      <c r="H118" s="15"/>
      <c r="I118" s="9" t="e">
        <f t="shared" si="11"/>
        <v>#DIV/0!</v>
      </c>
      <c r="J118" s="8" t="e">
        <f t="shared" si="9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10"/>
        <v>0</v>
      </c>
      <c r="G119" s="21">
        <f>SUM(G120:G122)</f>
        <v>0</v>
      </c>
      <c r="H119" s="21">
        <f>SUM(H120:H122)</f>
        <v>0</v>
      </c>
      <c r="I119" s="20" t="e">
        <f t="shared" si="11"/>
        <v>#DIV/0!</v>
      </c>
      <c r="J119" s="19" t="e">
        <f t="shared" si="9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10"/>
        <v>0</v>
      </c>
      <c r="G120" s="15"/>
      <c r="H120" s="15"/>
      <c r="I120" s="9" t="e">
        <f t="shared" si="11"/>
        <v>#DIV/0!</v>
      </c>
      <c r="J120" s="8" t="e">
        <f t="shared" si="9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10"/>
        <v>0</v>
      </c>
      <c r="G121" s="15"/>
      <c r="H121" s="15"/>
      <c r="I121" s="9" t="e">
        <f t="shared" si="11"/>
        <v>#DIV/0!</v>
      </c>
      <c r="J121" s="8" t="e">
        <f t="shared" si="9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10"/>
        <v>0</v>
      </c>
      <c r="G122" s="15"/>
      <c r="H122" s="15"/>
      <c r="I122" s="9" t="e">
        <f t="shared" si="11"/>
        <v>#DIV/0!</v>
      </c>
      <c r="J122" s="8" t="e">
        <f t="shared" si="9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10"/>
        <v>0</v>
      </c>
      <c r="G123" s="10"/>
      <c r="H123" s="10"/>
      <c r="I123" s="20" t="e">
        <f t="shared" si="11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122000</v>
      </c>
      <c r="E124" s="36">
        <f>SUM(E17+E123)</f>
        <v>0</v>
      </c>
      <c r="F124" s="36">
        <f>SUM(F17+F123)</f>
        <v>122000</v>
      </c>
      <c r="G124" s="36">
        <f>SUM(G17+G123)</f>
        <v>66271.72</v>
      </c>
      <c r="H124" s="36">
        <f>SUM(H17+H123)</f>
        <v>62436.19</v>
      </c>
      <c r="I124" s="20">
        <f>SUM(G124/F124)</f>
        <v>0.54321081967213114</v>
      </c>
      <c r="J124" s="19">
        <f>SUM(G124/H124)</f>
        <v>1.0614311987967235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view="pageBreakPreview" zoomScaleNormal="100" zoomScaleSheetLayoutView="100" workbookViewId="0">
      <selection activeCell="L16" sqref="L1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96" t="s">
        <v>39</v>
      </c>
      <c r="B1" s="197"/>
      <c r="C1" s="198"/>
      <c r="D1" s="199"/>
      <c r="E1" s="199"/>
      <c r="F1" s="200"/>
      <c r="G1" s="201" t="s">
        <v>79</v>
      </c>
      <c r="H1" s="199"/>
      <c r="I1" s="199"/>
      <c r="J1" s="19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0" ht="27.75" customHeight="1" x14ac:dyDescent="0.25">
      <c r="A3" s="119"/>
      <c r="B3" s="112" t="s">
        <v>411</v>
      </c>
      <c r="C3" s="115"/>
      <c r="D3" s="117"/>
      <c r="E3" s="117"/>
      <c r="F3" s="123"/>
      <c r="G3" s="124"/>
      <c r="H3" s="125"/>
      <c r="I3" s="145"/>
      <c r="J3" s="195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145"/>
      <c r="J4" s="195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195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412</v>
      </c>
      <c r="I6" s="145"/>
      <c r="J6" s="195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147"/>
      <c r="J10" s="146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0" s="54" customFormat="1" ht="15" customHeight="1" x14ac:dyDescent="0.25">
      <c r="A12" s="219" t="s">
        <v>82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s="54" customFormat="1" ht="15" customHeight="1" x14ac:dyDescent="0.25">
      <c r="A13" s="220" t="s">
        <v>402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210"/>
      <c r="I14" s="210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SUM(D18+D94+D112)</f>
        <v>0</v>
      </c>
      <c r="E17" s="36">
        <f>SUM(E18+E99+E94+E112)</f>
        <v>260000</v>
      </c>
      <c r="F17" s="36">
        <f>SUM(D17:E17)</f>
        <v>260000</v>
      </c>
      <c r="G17" s="36">
        <f>SUM(G18+G94+G112+G99)</f>
        <v>260000</v>
      </c>
      <c r="H17" s="57">
        <f>SUM(H18+H94+H112+H99)</f>
        <v>0</v>
      </c>
      <c r="I17" s="20">
        <f t="shared" ref="I17:I116" si="0">SUM(G17/F17)</f>
        <v>1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SUM(D19+D24+D83+D90)</f>
        <v>0</v>
      </c>
      <c r="E18" s="36">
        <f>SUM(E19+E24+E83+E90)</f>
        <v>260000</v>
      </c>
      <c r="F18" s="36">
        <f>SUM(D18:E18)</f>
        <v>260000</v>
      </c>
      <c r="G18" s="36">
        <f>SUM(G19+G24+G83+G90)</f>
        <v>260000</v>
      </c>
      <c r="H18" s="57">
        <f>SUM(H19+H24+H83+H90)</f>
        <v>0</v>
      </c>
      <c r="I18" s="20">
        <f>SUM(G18/F18)</f>
        <v>1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3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SUM(D25+D36+D42+D47+D52+D55+D58+D62+D66)</f>
        <v>0</v>
      </c>
      <c r="E24" s="66">
        <f>SUM(E25+E36+E42+E47+E52+E55+E58+E62+E66)</f>
        <v>0</v>
      </c>
      <c r="F24" s="66">
        <f t="shared" si="2"/>
        <v>0</v>
      </c>
      <c r="G24" s="66">
        <f>SUM(G25+G36+G42+G47+G52+G55+G58+G62+G66)</f>
        <v>0</v>
      </c>
      <c r="H24" s="60">
        <f>SUM(H25+H36+H42+H47+H52+H55+H58+H62+H66)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65">
        <f>SUM(G26:G35)</f>
        <v>0</v>
      </c>
      <c r="H25" s="58">
        <f>SUM(H26:H35)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67" t="s">
        <v>297</v>
      </c>
      <c r="B35" s="32" t="s">
        <v>314</v>
      </c>
      <c r="C35" s="16">
        <v>613127</v>
      </c>
      <c r="D35" s="33"/>
      <c r="E35" s="33"/>
      <c r="F35" s="153"/>
      <c r="G35" s="15"/>
      <c r="H35" s="59"/>
      <c r="I35" s="9"/>
      <c r="J35" s="8"/>
    </row>
    <row r="36" spans="1:10" ht="15" customHeight="1" x14ac:dyDescent="0.2">
      <c r="A36" s="149">
        <v>8</v>
      </c>
      <c r="B36" s="150" t="s">
        <v>29</v>
      </c>
      <c r="C36" s="149">
        <v>613200</v>
      </c>
      <c r="D36" s="33">
        <f>SUM(D37:D41)</f>
        <v>0</v>
      </c>
      <c r="E36" s="33">
        <f>SUM(E37:E41)</f>
        <v>0</v>
      </c>
      <c r="F36" s="33">
        <f t="shared" si="2"/>
        <v>0</v>
      </c>
      <c r="G36" s="65">
        <f>SUM(G37:G42)</f>
        <v>0</v>
      </c>
      <c r="H36" s="58">
        <f>SUM(H37:H42)</f>
        <v>0</v>
      </c>
      <c r="I36" s="9" t="e">
        <f t="shared" si="0"/>
        <v>#DIV/0!</v>
      </c>
      <c r="J36" s="8" t="e">
        <f t="shared" si="1"/>
        <v>#DIV/0!</v>
      </c>
    </row>
    <row r="37" spans="1:10" ht="15" customHeight="1" x14ac:dyDescent="0.2">
      <c r="A37" s="17" t="s">
        <v>231</v>
      </c>
      <c r="B37" s="152" t="s">
        <v>151</v>
      </c>
      <c r="C37" s="17">
        <v>613211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25.5" customHeight="1" x14ac:dyDescent="0.2">
      <c r="A38" s="17" t="s">
        <v>232</v>
      </c>
      <c r="B38" s="152" t="s">
        <v>152</v>
      </c>
      <c r="C38" s="17">
        <v>613212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233</v>
      </c>
      <c r="B39" s="152" t="s">
        <v>153</v>
      </c>
      <c r="C39" s="17">
        <v>613213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234</v>
      </c>
      <c r="B40" s="152" t="s">
        <v>154</v>
      </c>
      <c r="C40" s="17">
        <v>613221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7" t="s">
        <v>235</v>
      </c>
      <c r="B41" s="152" t="s">
        <v>155</v>
      </c>
      <c r="C41" s="17">
        <v>613222</v>
      </c>
      <c r="D41" s="153"/>
      <c r="E41" s="153"/>
      <c r="F41" s="153">
        <f t="shared" si="2"/>
        <v>0</v>
      </c>
      <c r="G41" s="15"/>
      <c r="H41" s="59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51">
        <v>9</v>
      </c>
      <c r="B42" s="150" t="s">
        <v>28</v>
      </c>
      <c r="C42" s="149">
        <v>613300</v>
      </c>
      <c r="D42" s="33">
        <f>SUM(D43)</f>
        <v>0</v>
      </c>
      <c r="E42" s="33"/>
      <c r="F42" s="33">
        <f t="shared" si="2"/>
        <v>0</v>
      </c>
      <c r="G42" s="15">
        <f>SUM(G43)</f>
        <v>0</v>
      </c>
      <c r="H42" s="59">
        <f>SUM(H43)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236</v>
      </c>
      <c r="B43" s="92" t="s">
        <v>276</v>
      </c>
      <c r="C43" s="16">
        <v>613311</v>
      </c>
      <c r="D43" s="153"/>
      <c r="E43" s="153"/>
      <c r="F43" s="153">
        <f t="shared" si="2"/>
        <v>0</v>
      </c>
      <c r="G43" s="15"/>
      <c r="H43" s="59"/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278</v>
      </c>
      <c r="B44" s="92" t="s">
        <v>277</v>
      </c>
      <c r="C44" s="16">
        <v>613312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279</v>
      </c>
      <c r="B45" s="92" t="s">
        <v>156</v>
      </c>
      <c r="C45" s="16">
        <v>613318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3" t="s">
        <v>280</v>
      </c>
      <c r="B46" s="92" t="s">
        <v>281</v>
      </c>
      <c r="C46" s="16">
        <v>613321</v>
      </c>
      <c r="D46" s="153"/>
      <c r="E46" s="153"/>
      <c r="F46" s="153"/>
      <c r="G46" s="15"/>
      <c r="H46" s="59"/>
      <c r="I46" s="9"/>
      <c r="J46" s="8"/>
    </row>
    <row r="47" spans="1:10" ht="15" customHeight="1" x14ac:dyDescent="0.2">
      <c r="A47" s="149">
        <v>10</v>
      </c>
      <c r="B47" s="150" t="s">
        <v>37</v>
      </c>
      <c r="C47" s="149">
        <v>613400</v>
      </c>
      <c r="D47" s="33">
        <f>SUM(D48:D51)</f>
        <v>0</v>
      </c>
      <c r="E47" s="33">
        <f>SUM(E48:E51)</f>
        <v>0</v>
      </c>
      <c r="F47" s="33">
        <f t="shared" ref="F47:F53" si="3">SUM(D47:E47)</f>
        <v>0</v>
      </c>
      <c r="G47" s="65">
        <f>SUM(G48:G51)</f>
        <v>0</v>
      </c>
      <c r="H47" s="58">
        <f>SUM(H48:H51)</f>
        <v>0</v>
      </c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237</v>
      </c>
      <c r="B48" s="92" t="s">
        <v>157</v>
      </c>
      <c r="C48" s="16">
        <v>613411</v>
      </c>
      <c r="D48" s="153"/>
      <c r="E48" s="33"/>
      <c r="F48" s="15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25.5" customHeight="1" x14ac:dyDescent="0.2">
      <c r="A49" s="17" t="s">
        <v>238</v>
      </c>
      <c r="B49" s="92" t="s">
        <v>158</v>
      </c>
      <c r="C49" s="16">
        <v>613416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239</v>
      </c>
      <c r="B50" s="92" t="s">
        <v>159</v>
      </c>
      <c r="C50" s="16">
        <v>613417</v>
      </c>
      <c r="D50" s="33"/>
      <c r="E50" s="153"/>
      <c r="F50" s="15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7" t="s">
        <v>240</v>
      </c>
      <c r="B51" s="92" t="s">
        <v>386</v>
      </c>
      <c r="C51" s="16">
        <v>613492</v>
      </c>
      <c r="D51" s="33"/>
      <c r="E51" s="153"/>
      <c r="F51" s="153">
        <f t="shared" si="3"/>
        <v>0</v>
      </c>
      <c r="G51" s="15"/>
      <c r="H51" s="59"/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3"/>
        <v>0</v>
      </c>
      <c r="G52" s="65">
        <f>SUM(G53:G54)</f>
        <v>0</v>
      </c>
      <c r="H52" s="58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241</v>
      </c>
      <c r="B53" s="92" t="s">
        <v>161</v>
      </c>
      <c r="C53" s="16">
        <v>613512</v>
      </c>
      <c r="D53" s="153"/>
      <c r="E53" s="153"/>
      <c r="F53" s="153">
        <f t="shared" si="3"/>
        <v>0</v>
      </c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3" t="s">
        <v>242</v>
      </c>
      <c r="B54" s="92" t="s">
        <v>162</v>
      </c>
      <c r="C54" s="16">
        <v>613523</v>
      </c>
      <c r="D54" s="153"/>
      <c r="E54" s="153"/>
      <c r="F54" s="153"/>
      <c r="G54" s="15"/>
      <c r="H54" s="59"/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3">
        <f>SUM(G56:G57)</f>
        <v>0</v>
      </c>
      <c r="H55" s="37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5" customHeight="1" x14ac:dyDescent="0.2">
      <c r="A56" s="17" t="s">
        <v>243</v>
      </c>
      <c r="B56" s="92" t="s">
        <v>163</v>
      </c>
      <c r="C56" s="16">
        <v>613611</v>
      </c>
      <c r="D56" s="156"/>
      <c r="E56" s="156"/>
      <c r="F56" s="156">
        <f>SUM(D56:E56)</f>
        <v>0</v>
      </c>
      <c r="G56" s="153"/>
      <c r="H56" s="159"/>
      <c r="I56" s="9" t="e">
        <f t="shared" si="0"/>
        <v>#DIV/0!</v>
      </c>
      <c r="J56" s="8" t="e">
        <f t="shared" si="1"/>
        <v>#DIV/0!</v>
      </c>
    </row>
    <row r="57" spans="1:10" ht="25.5" customHeight="1" x14ac:dyDescent="0.2">
      <c r="A57" s="17" t="s">
        <v>244</v>
      </c>
      <c r="B57" s="92" t="s">
        <v>164</v>
      </c>
      <c r="C57" s="16">
        <v>613614</v>
      </c>
      <c r="D57" s="29"/>
      <c r="E57" s="29"/>
      <c r="F57" s="29"/>
      <c r="G57" s="33"/>
      <c r="H57" s="37"/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2" si="4">SUM(D58:E58)</f>
        <v>0</v>
      </c>
      <c r="G58" s="33">
        <f>SUM(G59:G61)</f>
        <v>0</v>
      </c>
      <c r="H58" s="37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245</v>
      </c>
      <c r="B59" s="92" t="s">
        <v>165</v>
      </c>
      <c r="C59" s="16">
        <v>613722</v>
      </c>
      <c r="D59" s="156"/>
      <c r="E59" s="156"/>
      <c r="F59" s="156">
        <f t="shared" si="4"/>
        <v>0</v>
      </c>
      <c r="G59" s="153"/>
      <c r="H59" s="159"/>
      <c r="I59" s="9" t="e">
        <f t="shared" si="0"/>
        <v>#DIV/0!</v>
      </c>
      <c r="J59" s="8" t="e">
        <f t="shared" si="1"/>
        <v>#DIV/0!</v>
      </c>
    </row>
    <row r="60" spans="1:10" ht="15" customHeight="1" x14ac:dyDescent="0.2">
      <c r="A60" s="13" t="s">
        <v>246</v>
      </c>
      <c r="B60" s="92" t="s">
        <v>166</v>
      </c>
      <c r="C60" s="16">
        <v>613723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25.5" customHeight="1" x14ac:dyDescent="0.2">
      <c r="A61" s="13" t="s">
        <v>247</v>
      </c>
      <c r="B61" s="92" t="s">
        <v>167</v>
      </c>
      <c r="C61" s="16">
        <v>613726</v>
      </c>
      <c r="D61" s="29"/>
      <c r="E61" s="29"/>
      <c r="F61" s="29">
        <f t="shared" si="4"/>
        <v>0</v>
      </c>
      <c r="G61" s="33"/>
      <c r="H61" s="37"/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4"/>
        <v>0</v>
      </c>
      <c r="G62" s="65">
        <f>SUM(G63:G65)</f>
        <v>0</v>
      </c>
      <c r="H62" s="58">
        <f>SUM(H63:H65)</f>
        <v>0</v>
      </c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7" t="s">
        <v>248</v>
      </c>
      <c r="B63" s="92" t="s">
        <v>168</v>
      </c>
      <c r="C63" s="16">
        <v>613813</v>
      </c>
      <c r="D63" s="15"/>
      <c r="E63" s="15"/>
      <c r="F63" s="15">
        <f t="shared" si="4"/>
        <v>0</v>
      </c>
      <c r="G63" s="153"/>
      <c r="H63" s="159"/>
      <c r="I63" s="9" t="e">
        <f t="shared" si="0"/>
        <v>#DIV/0!</v>
      </c>
      <c r="J63" s="8" t="e">
        <f t="shared" si="1"/>
        <v>#DIV/0!</v>
      </c>
    </row>
    <row r="64" spans="1:10" ht="25.5" customHeight="1" x14ac:dyDescent="0.2">
      <c r="A64" s="17" t="s">
        <v>249</v>
      </c>
      <c r="B64" s="92" t="s">
        <v>169</v>
      </c>
      <c r="C64" s="16">
        <v>613815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7" t="s">
        <v>250</v>
      </c>
      <c r="B65" s="92" t="s">
        <v>170</v>
      </c>
      <c r="C65" s="16">
        <v>613821</v>
      </c>
      <c r="D65" s="29"/>
      <c r="E65" s="29"/>
      <c r="F65" s="29">
        <f t="shared" si="4"/>
        <v>0</v>
      </c>
      <c r="G65" s="33"/>
      <c r="H65" s="37"/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51">
        <v>15</v>
      </c>
      <c r="B66" s="148" t="s">
        <v>26</v>
      </c>
      <c r="C66" s="149">
        <v>613900</v>
      </c>
      <c r="D66" s="29">
        <f>SUM(D67:D82)</f>
        <v>0</v>
      </c>
      <c r="E66" s="29">
        <f>SUM(E67:E82)</f>
        <v>0</v>
      </c>
      <c r="F66" s="29">
        <f t="shared" si="4"/>
        <v>0</v>
      </c>
      <c r="G66" s="33">
        <f>SUM(G67:G82)</f>
        <v>0</v>
      </c>
      <c r="H66" s="37">
        <f>SUM(H67:H82)</f>
        <v>0</v>
      </c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251</v>
      </c>
      <c r="B67" s="32" t="s">
        <v>171</v>
      </c>
      <c r="C67" s="16">
        <v>613912</v>
      </c>
      <c r="D67" s="156"/>
      <c r="E67" s="156"/>
      <c r="F67" s="156">
        <f t="shared" si="4"/>
        <v>0</v>
      </c>
      <c r="G67" s="153"/>
      <c r="H67" s="159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252</v>
      </c>
      <c r="B68" s="32" t="s">
        <v>172</v>
      </c>
      <c r="C68" s="16">
        <v>613913</v>
      </c>
      <c r="D68" s="29"/>
      <c r="E68" s="29"/>
      <c r="F68" s="156">
        <f t="shared" si="4"/>
        <v>0</v>
      </c>
      <c r="G68" s="153"/>
      <c r="H68" s="159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253</v>
      </c>
      <c r="B69" s="32" t="s">
        <v>173</v>
      </c>
      <c r="C69" s="16">
        <v>613914</v>
      </c>
      <c r="D69" s="29"/>
      <c r="E69" s="29"/>
      <c r="F69" s="156">
        <f t="shared" si="4"/>
        <v>0</v>
      </c>
      <c r="G69" s="153"/>
      <c r="H69" s="159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254</v>
      </c>
      <c r="B70" s="32" t="s">
        <v>174</v>
      </c>
      <c r="C70" s="16">
        <v>613915</v>
      </c>
      <c r="D70" s="29"/>
      <c r="E70" s="29"/>
      <c r="F70" s="156">
        <f t="shared" si="4"/>
        <v>0</v>
      </c>
      <c r="G70" s="153"/>
      <c r="H70" s="159"/>
      <c r="I70" s="9" t="e">
        <f t="shared" si="0"/>
        <v>#DIV/0!</v>
      </c>
      <c r="J70" s="8" t="e">
        <f t="shared" si="1"/>
        <v>#DIV/0!</v>
      </c>
    </row>
    <row r="71" spans="1:10" ht="15" customHeight="1" x14ac:dyDescent="0.2">
      <c r="A71" s="13" t="s">
        <v>255</v>
      </c>
      <c r="B71" s="32" t="s">
        <v>175</v>
      </c>
      <c r="C71" s="16">
        <v>613919</v>
      </c>
      <c r="D71" s="29"/>
      <c r="E71" s="29"/>
      <c r="F71" s="156">
        <f t="shared" si="4"/>
        <v>0</v>
      </c>
      <c r="G71" s="153"/>
      <c r="H71" s="159"/>
      <c r="I71" s="9" t="e">
        <f t="shared" si="0"/>
        <v>#DIV/0!</v>
      </c>
      <c r="J71" s="8" t="e">
        <f t="shared" si="1"/>
        <v>#DIV/0!</v>
      </c>
    </row>
    <row r="72" spans="1:10" ht="18.75" customHeight="1" x14ac:dyDescent="0.2">
      <c r="A72" s="13" t="s">
        <v>256</v>
      </c>
      <c r="B72" s="32" t="s">
        <v>176</v>
      </c>
      <c r="C72" s="16">
        <v>613921</v>
      </c>
      <c r="D72" s="29"/>
      <c r="E72" s="29"/>
      <c r="F72" s="156">
        <f t="shared" si="4"/>
        <v>0</v>
      </c>
      <c r="G72" s="153"/>
      <c r="H72" s="159"/>
      <c r="I72" s="9" t="e">
        <f t="shared" si="0"/>
        <v>#DIV/0!</v>
      </c>
      <c r="J72" s="8" t="e">
        <f t="shared" si="1"/>
        <v>#DIV/0!</v>
      </c>
    </row>
    <row r="73" spans="1:10" ht="11.25" customHeight="1" x14ac:dyDescent="0.2">
      <c r="A73" s="13" t="s">
        <v>257</v>
      </c>
      <c r="B73" s="32" t="s">
        <v>334</v>
      </c>
      <c r="C73" s="16">
        <v>613936</v>
      </c>
      <c r="D73" s="29"/>
      <c r="E73" s="29"/>
      <c r="F73" s="156">
        <f t="shared" si="4"/>
        <v>0</v>
      </c>
      <c r="G73" s="153"/>
      <c r="H73" s="159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258</v>
      </c>
      <c r="B74" s="32" t="s">
        <v>182</v>
      </c>
      <c r="C74" s="16">
        <v>613971</v>
      </c>
      <c r="D74" s="29"/>
      <c r="E74" s="156"/>
      <c r="F74" s="156">
        <f t="shared" si="4"/>
        <v>0</v>
      </c>
      <c r="G74" s="153"/>
      <c r="H74" s="159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259</v>
      </c>
      <c r="B75" s="32" t="s">
        <v>179</v>
      </c>
      <c r="C75" s="16">
        <v>613956</v>
      </c>
      <c r="D75" s="29"/>
      <c r="E75" s="29"/>
      <c r="F75" s="156">
        <f t="shared" si="4"/>
        <v>0</v>
      </c>
      <c r="G75" s="153"/>
      <c r="H75" s="159"/>
      <c r="I75" s="9" t="e">
        <f t="shared" si="0"/>
        <v>#DIV/0!</v>
      </c>
      <c r="J75" s="8" t="e">
        <f t="shared" si="1"/>
        <v>#DIV/0!</v>
      </c>
    </row>
    <row r="76" spans="1:10" ht="24" x14ac:dyDescent="0.2">
      <c r="A76" s="13" t="s">
        <v>260</v>
      </c>
      <c r="B76" s="32" t="s">
        <v>180</v>
      </c>
      <c r="C76" s="16">
        <v>613957</v>
      </c>
      <c r="D76" s="29"/>
      <c r="E76" s="29"/>
      <c r="F76" s="156">
        <f t="shared" si="4"/>
        <v>0</v>
      </c>
      <c r="G76" s="153"/>
      <c r="H76" s="159"/>
      <c r="I76" s="9" t="e">
        <f t="shared" si="0"/>
        <v>#DIV/0!</v>
      </c>
      <c r="J76" s="8" t="e">
        <f t="shared" si="1"/>
        <v>#DIV/0!</v>
      </c>
    </row>
    <row r="77" spans="1:10" ht="8.25" customHeight="1" x14ac:dyDescent="0.2">
      <c r="A77" s="13" t="s">
        <v>261</v>
      </c>
      <c r="B77" s="32" t="s">
        <v>181</v>
      </c>
      <c r="C77" s="16">
        <v>613958</v>
      </c>
      <c r="D77" s="29"/>
      <c r="E77" s="29"/>
      <c r="F77" s="156">
        <f t="shared" si="4"/>
        <v>0</v>
      </c>
      <c r="G77" s="153"/>
      <c r="H77" s="159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262</v>
      </c>
      <c r="B78" s="32" t="s">
        <v>182</v>
      </c>
      <c r="C78" s="16">
        <v>613981</v>
      </c>
      <c r="D78" s="29"/>
      <c r="E78" s="29"/>
      <c r="F78" s="156">
        <f t="shared" si="4"/>
        <v>0</v>
      </c>
      <c r="G78" s="153"/>
      <c r="H78" s="159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263</v>
      </c>
      <c r="B79" s="32" t="s">
        <v>183</v>
      </c>
      <c r="C79" s="16">
        <v>613984</v>
      </c>
      <c r="D79" s="29"/>
      <c r="E79" s="29"/>
      <c r="F79" s="156">
        <f t="shared" si="4"/>
        <v>0</v>
      </c>
      <c r="G79" s="153"/>
      <c r="H79" s="159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264</v>
      </c>
      <c r="B80" s="32" t="s">
        <v>184</v>
      </c>
      <c r="C80" s="16">
        <v>613985</v>
      </c>
      <c r="D80" s="29"/>
      <c r="E80" s="29"/>
      <c r="F80" s="156">
        <f t="shared" si="4"/>
        <v>0</v>
      </c>
      <c r="G80" s="153"/>
      <c r="H80" s="159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265</v>
      </c>
      <c r="B81" s="32" t="s">
        <v>185</v>
      </c>
      <c r="C81" s="16">
        <v>613991</v>
      </c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266</v>
      </c>
      <c r="B82" s="32" t="s">
        <v>186</v>
      </c>
      <c r="C82" s="16"/>
      <c r="D82" s="29"/>
      <c r="E82" s="29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SUM(D84:D85)+D86</f>
        <v>0</v>
      </c>
      <c r="E83" s="29">
        <f t="shared" ref="E83:F83" si="5">SUM(E84:E85)+E86</f>
        <v>260000</v>
      </c>
      <c r="F83" s="29">
        <f t="shared" si="5"/>
        <v>260000</v>
      </c>
      <c r="G83" s="29">
        <f>SUM(G84:G85)+G86</f>
        <v>260000</v>
      </c>
      <c r="H83" s="58">
        <f>SUM(H84:H93)</f>
        <v>0</v>
      </c>
      <c r="I83" s="9">
        <f t="shared" si="0"/>
        <v>1</v>
      </c>
      <c r="J83" s="8" t="e">
        <f t="shared" si="1"/>
        <v>#DIV/0!</v>
      </c>
    </row>
    <row r="84" spans="1:10" x14ac:dyDescent="0.2">
      <c r="A84" s="151">
        <v>17</v>
      </c>
      <c r="B84" s="25" t="s">
        <v>349</v>
      </c>
      <c r="C84" s="16">
        <v>614112</v>
      </c>
      <c r="D84" s="156">
        <v>0</v>
      </c>
      <c r="E84" s="156"/>
      <c r="F84" s="156">
        <f t="shared" ref="F84:F93" si="6">SUM(D84:E84)</f>
        <v>0</v>
      </c>
      <c r="G84" s="153"/>
      <c r="H84" s="159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350</v>
      </c>
      <c r="C85" s="16">
        <v>614213</v>
      </c>
      <c r="D85" s="29"/>
      <c r="E85" s="156"/>
      <c r="F85" s="156">
        <f t="shared" si="6"/>
        <v>0</v>
      </c>
      <c r="G85" s="153"/>
      <c r="H85" s="159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SUM(D87:D88)</f>
        <v>0</v>
      </c>
      <c r="E86" s="29">
        <f>SUM(E87:E88)</f>
        <v>260000</v>
      </c>
      <c r="F86" s="29">
        <f>SUM(F87:F88)</f>
        <v>260000</v>
      </c>
      <c r="G86" s="29">
        <f>SUM(G87:G88)</f>
        <v>260000</v>
      </c>
      <c r="H86" s="37"/>
      <c r="I86" s="9">
        <f t="shared" si="0"/>
        <v>1</v>
      </c>
      <c r="J86" s="8" t="e">
        <f t="shared" si="1"/>
        <v>#DIV/0!</v>
      </c>
    </row>
    <row r="87" spans="1:10" x14ac:dyDescent="0.2">
      <c r="A87" s="13" t="s">
        <v>267</v>
      </c>
      <c r="B87" s="162" t="s">
        <v>34</v>
      </c>
      <c r="C87" s="16">
        <v>614311</v>
      </c>
      <c r="D87" s="29">
        <v>0</v>
      </c>
      <c r="E87" s="156">
        <v>210000</v>
      </c>
      <c r="F87" s="156">
        <f>SUM(E87)</f>
        <v>210000</v>
      </c>
      <c r="G87" s="153">
        <v>210000</v>
      </c>
      <c r="H87" s="37"/>
      <c r="I87" s="9">
        <f t="shared" si="0"/>
        <v>1</v>
      </c>
      <c r="J87" s="8" t="e">
        <f t="shared" si="1"/>
        <v>#DIV/0!</v>
      </c>
    </row>
    <row r="88" spans="1:10" x14ac:dyDescent="0.2">
      <c r="A88" s="13" t="s">
        <v>268</v>
      </c>
      <c r="B88" s="162" t="s">
        <v>422</v>
      </c>
      <c r="C88" s="16">
        <v>614314</v>
      </c>
      <c r="D88" s="29"/>
      <c r="E88" s="156">
        <v>50000</v>
      </c>
      <c r="F88" s="156">
        <f>SUM(E88)</f>
        <v>50000</v>
      </c>
      <c r="G88" s="153">
        <v>50000</v>
      </c>
      <c r="H88" s="37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6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6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6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6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6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0"/>
        <v>#DIV/0!</v>
      </c>
      <c r="J94" s="8" t="e">
        <f t="shared" ref="J94:J124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5" si="8">SUM(D95:E95)</f>
        <v>0</v>
      </c>
      <c r="G95" s="29">
        <f>SUM(G96:G98)</f>
        <v>0</v>
      </c>
      <c r="H95" s="61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7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7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7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SUM(D100+D109)</f>
        <v>0</v>
      </c>
      <c r="E99" s="36">
        <f>SUM(E100+E109)</f>
        <v>0</v>
      </c>
      <c r="F99" s="36">
        <f t="shared" si="8"/>
        <v>0</v>
      </c>
      <c r="G99" s="36">
        <f>SUM(G100+G109)</f>
        <v>0</v>
      </c>
      <c r="H99" s="35">
        <f>SUM(H100+H109)</f>
        <v>0</v>
      </c>
      <c r="I99" s="20" t="e">
        <f t="shared" si="0"/>
        <v>#DIV/0!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SUM(D101:D108)</f>
        <v>0</v>
      </c>
      <c r="E100" s="29">
        <f>SUM(E103+E106+E107+E108)</f>
        <v>0</v>
      </c>
      <c r="F100" s="29">
        <f t="shared" si="8"/>
        <v>0</v>
      </c>
      <c r="G100" s="29">
        <f>G101+G102+G103+G106+G107+G108</f>
        <v>0</v>
      </c>
      <c r="H100" s="61">
        <f>H101+H102+H103+H106+H107+H108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62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7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SUM(D105:D105)</f>
        <v>0</v>
      </c>
      <c r="E103" s="29">
        <f>SUM(E104:E105)</f>
        <v>0</v>
      </c>
      <c r="F103" s="29">
        <f>SUM(F104:F105)</f>
        <v>0</v>
      </c>
      <c r="G103" s="29">
        <f t="shared" ref="G103:H103" si="9">SUM(G104:G105)</f>
        <v>0</v>
      </c>
      <c r="H103" s="61">
        <f t="shared" si="9"/>
        <v>0</v>
      </c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51"/>
      <c r="B104" s="168" t="s">
        <v>188</v>
      </c>
      <c r="C104" s="17">
        <v>821312</v>
      </c>
      <c r="D104" s="29"/>
      <c r="E104" s="156"/>
      <c r="F104" s="156"/>
      <c r="G104" s="153"/>
      <c r="H104" s="159"/>
      <c r="I104" s="9"/>
      <c r="J104" s="8"/>
    </row>
    <row r="105" spans="1:10" x14ac:dyDescent="0.2">
      <c r="A105" s="13"/>
      <c r="B105" s="32" t="s">
        <v>190</v>
      </c>
      <c r="C105" s="16">
        <v>821399</v>
      </c>
      <c r="D105" s="29"/>
      <c r="E105" s="156"/>
      <c r="F105" s="156">
        <f t="shared" si="8"/>
        <v>0</v>
      </c>
      <c r="G105" s="33"/>
      <c r="H105" s="37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8"/>
        <v>0</v>
      </c>
      <c r="G106" s="33"/>
      <c r="H106" s="37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8"/>
        <v>0</v>
      </c>
      <c r="G107" s="33"/>
      <c r="H107" s="37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8"/>
        <v>0</v>
      </c>
      <c r="G108" s="33"/>
      <c r="H108" s="37"/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8"/>
        <v>0</v>
      </c>
      <c r="G109" s="29">
        <f>SUM(G110:G112)</f>
        <v>0</v>
      </c>
      <c r="H109" s="61">
        <f>SUM(H110:H112)</f>
        <v>0</v>
      </c>
      <c r="I109" s="9" t="e">
        <f t="shared" si="0"/>
        <v>#DIV/0!</v>
      </c>
      <c r="J109" s="8" t="e">
        <f t="shared" si="7"/>
        <v>#DIV/0!</v>
      </c>
    </row>
    <row r="110" spans="1:10" x14ac:dyDescent="0.2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8"/>
        <v>0</v>
      </c>
      <c r="G110" s="33"/>
      <c r="H110" s="37"/>
      <c r="I110" s="9" t="e">
        <f t="shared" si="0"/>
        <v>#DIV/0!</v>
      </c>
      <c r="J110" s="8" t="e">
        <f t="shared" si="7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8"/>
        <v>0</v>
      </c>
      <c r="G111" s="33"/>
      <c r="H111" s="37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8"/>
        <v>0</v>
      </c>
      <c r="G112" s="15"/>
      <c r="H112" s="63"/>
      <c r="I112" s="9" t="e">
        <f t="shared" si="0"/>
        <v>#DIV/0!</v>
      </c>
      <c r="J112" s="8" t="e">
        <f t="shared" si="7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8"/>
        <v>0</v>
      </c>
      <c r="G113" s="21">
        <f>SUM(G114:G120)</f>
        <v>0</v>
      </c>
      <c r="H113" s="64">
        <f>SUM(H114:H120)</f>
        <v>0</v>
      </c>
      <c r="I113" s="20" t="e">
        <f t="shared" si="0"/>
        <v>#DIV/0!</v>
      </c>
      <c r="J113" s="19" t="e">
        <f t="shared" si="7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8"/>
        <v>0</v>
      </c>
      <c r="G114" s="15"/>
      <c r="H114" s="63"/>
      <c r="I114" s="9" t="e">
        <f t="shared" si="0"/>
        <v>#DIV/0!</v>
      </c>
      <c r="J114" s="8" t="e">
        <f t="shared" si="7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8"/>
        <v>0</v>
      </c>
      <c r="G115" s="15"/>
      <c r="H115" s="63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8"/>
        <v>0</v>
      </c>
      <c r="G116" s="15"/>
      <c r="H116" s="63"/>
      <c r="I116" s="9" t="e">
        <f t="shared" si="0"/>
        <v>#DIV/0!</v>
      </c>
      <c r="J116" s="8" t="e">
        <f t="shared" si="7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8"/>
        <v>0</v>
      </c>
      <c r="G117" s="15"/>
      <c r="H117" s="63"/>
      <c r="I117" s="9" t="e">
        <f t="shared" ref="I117:I125" si="10">SUM(G117/F117)</f>
        <v>#DIV/0!</v>
      </c>
      <c r="J117" s="8" t="e">
        <f t="shared" si="7"/>
        <v>#DIV/0!</v>
      </c>
    </row>
    <row r="118" spans="1:10" ht="36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8"/>
        <v>0</v>
      </c>
      <c r="G118" s="15"/>
      <c r="H118" s="63"/>
      <c r="I118" s="9" t="e">
        <f t="shared" si="10"/>
        <v>#DIV/0!</v>
      </c>
      <c r="J118" s="8" t="e">
        <f t="shared" si="7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8"/>
        <v>0</v>
      </c>
      <c r="G119" s="15"/>
      <c r="H119" s="63"/>
      <c r="I119" s="9" t="e">
        <f t="shared" si="10"/>
        <v>#DIV/0!</v>
      </c>
      <c r="J119" s="8" t="e">
        <f t="shared" si="7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8"/>
        <v>0</v>
      </c>
      <c r="G120" s="15"/>
      <c r="H120" s="63"/>
      <c r="I120" s="9" t="e">
        <f t="shared" si="10"/>
        <v>#DIV/0!</v>
      </c>
      <c r="J120" s="8" t="e">
        <f t="shared" si="7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8"/>
        <v>0</v>
      </c>
      <c r="G121" s="21">
        <f>SUM(G122:G124)</f>
        <v>0</v>
      </c>
      <c r="H121" s="64">
        <f>SUM(H122:H124)</f>
        <v>0</v>
      </c>
      <c r="I121" s="20" t="e">
        <f t="shared" si="10"/>
        <v>#DIV/0!</v>
      </c>
      <c r="J121" s="19" t="e">
        <f t="shared" si="7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8"/>
        <v>0</v>
      </c>
      <c r="G122" s="15"/>
      <c r="H122" s="63"/>
      <c r="I122" s="9" t="e">
        <f t="shared" si="10"/>
        <v>#DIV/0!</v>
      </c>
      <c r="J122" s="8" t="e">
        <f t="shared" si="7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8"/>
        <v>0</v>
      </c>
      <c r="G123" s="15"/>
      <c r="H123" s="63"/>
      <c r="I123" s="9" t="e">
        <f t="shared" si="10"/>
        <v>#DIV/0!</v>
      </c>
      <c r="J123" s="8" t="e">
        <f t="shared" si="7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8"/>
        <v>0</v>
      </c>
      <c r="G124" s="15"/>
      <c r="H124" s="63"/>
      <c r="I124" s="9" t="e">
        <f t="shared" si="10"/>
        <v>#DIV/0!</v>
      </c>
      <c r="J124" s="8" t="e">
        <f t="shared" si="7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8"/>
        <v>0</v>
      </c>
      <c r="G125" s="10"/>
      <c r="H125" s="190"/>
      <c r="I125" s="20" t="e">
        <f t="shared" si="10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260000</v>
      </c>
      <c r="F126" s="36">
        <f>SUM(F17+F125)</f>
        <v>260000</v>
      </c>
      <c r="G126" s="36">
        <f>SUM(G17+G125)</f>
        <v>260000</v>
      </c>
      <c r="H126" s="57">
        <f>SUM(H17+H125)</f>
        <v>0</v>
      </c>
      <c r="I126" s="20">
        <f>SUM(G126/F126)</f>
        <v>1</v>
      </c>
      <c r="J126" s="19" t="e">
        <f>SUM(G126/H126)</f>
        <v>#DIV/0!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zoomScaleNormal="100" zoomScaleSheetLayoutView="100" workbookViewId="0">
      <selection activeCell="K19" sqref="K19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0" ht="15" customHeight="1" x14ac:dyDescent="0.25">
      <c r="A3" s="119"/>
      <c r="B3" s="112" t="s">
        <v>403</v>
      </c>
      <c r="C3" s="115"/>
      <c r="D3" s="117"/>
      <c r="E3" s="117"/>
      <c r="F3" s="123"/>
      <c r="G3" s="124"/>
      <c r="H3" s="125"/>
      <c r="I3" s="145"/>
      <c r="J3" s="195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145"/>
      <c r="J4" s="195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195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404</v>
      </c>
      <c r="I6" s="145"/>
      <c r="J6" s="195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147"/>
      <c r="J10" s="146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0" s="54" customFormat="1" ht="15" customHeight="1" x14ac:dyDescent="0.25">
      <c r="A12" s="219" t="s">
        <v>82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s="54" customFormat="1" ht="15" customHeight="1" x14ac:dyDescent="0.25">
      <c r="A13" s="220" t="s">
        <v>402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210"/>
      <c r="I14" s="210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300000</v>
      </c>
      <c r="F17" s="36">
        <f>SUM(D17:E17)</f>
        <v>300000</v>
      </c>
      <c r="G17" s="57">
        <f>SUM(G18+G94+G111)</f>
        <v>300000</v>
      </c>
      <c r="H17" s="57">
        <f>SUM(H18+H94+H111)</f>
        <v>0</v>
      </c>
      <c r="I17" s="20">
        <f t="shared" ref="I17:I115" si="0">SUM(G17/F17)</f>
        <v>1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SUM(D19+D24+D83+D90)</f>
        <v>0</v>
      </c>
      <c r="E18" s="36">
        <f>SUM(E19+E24+E83+E86+E99)</f>
        <v>300000</v>
      </c>
      <c r="F18" s="36">
        <f>SUM(D18:E18)</f>
        <v>300000</v>
      </c>
      <c r="G18" s="36">
        <f>SUM(G19+G24+G83+G86+G99)</f>
        <v>300000</v>
      </c>
      <c r="H18" s="39">
        <f>SUM(H19+H24+H83+H90)</f>
        <v>0</v>
      </c>
      <c r="I18" s="20">
        <f>SUM(G18/F18)</f>
        <v>1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0</v>
      </c>
      <c r="F24" s="66">
        <f t="shared" si="2"/>
        <v>0</v>
      </c>
      <c r="G24" s="60">
        <f>SUM(G25+G35+G41+G46+G51+G54+G57+G61+G65)</f>
        <v>0</v>
      </c>
      <c r="H24" s="60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59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3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59"/>
      <c r="H31" s="26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0</v>
      </c>
      <c r="F65" s="29">
        <f t="shared" si="4"/>
        <v>0</v>
      </c>
      <c r="G65" s="37">
        <f>SUM(G66:G82)</f>
        <v>0</v>
      </c>
      <c r="H65" s="37">
        <f>SUM(H66:H82)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7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4"/>
        <v>0</v>
      </c>
      <c r="G72" s="37"/>
      <c r="H72" s="26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1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15" customHeight="1" x14ac:dyDescent="0.2">
      <c r="A77" s="13" t="s">
        <v>262</v>
      </c>
      <c r="B77" s="32" t="s">
        <v>182</v>
      </c>
      <c r="C77" s="16">
        <v>613971</v>
      </c>
      <c r="D77" s="29"/>
      <c r="E77" s="29"/>
      <c r="F77" s="156"/>
      <c r="G77" s="37"/>
      <c r="H77" s="26"/>
      <c r="I77" s="9"/>
      <c r="J77" s="8"/>
    </row>
    <row r="78" spans="1:10" ht="15.75" customHeight="1" x14ac:dyDescent="0.2">
      <c r="A78" s="13" t="s">
        <v>263</v>
      </c>
      <c r="B78" s="32" t="s">
        <v>182</v>
      </c>
      <c r="C78" s="16">
        <v>613981</v>
      </c>
      <c r="D78" s="29"/>
      <c r="E78" s="29"/>
      <c r="F78" s="156">
        <f t="shared" si="4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 ht="27.75" customHeight="1" x14ac:dyDescent="0.2">
      <c r="A79" s="13" t="s">
        <v>264</v>
      </c>
      <c r="B79" s="32" t="s">
        <v>294</v>
      </c>
      <c r="C79" s="16">
        <v>613984</v>
      </c>
      <c r="D79" s="29"/>
      <c r="E79" s="29"/>
      <c r="F79" s="156">
        <f t="shared" si="4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184</v>
      </c>
      <c r="C80" s="16">
        <v>613985</v>
      </c>
      <c r="D80" s="29"/>
      <c r="E80" s="29"/>
      <c r="F80" s="156">
        <f t="shared" si="4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185</v>
      </c>
      <c r="C81" s="16">
        <v>613991</v>
      </c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288</v>
      </c>
      <c r="B82" s="32" t="s">
        <v>186</v>
      </c>
      <c r="C82" s="16"/>
      <c r="D82" s="29"/>
      <c r="E82" s="29"/>
      <c r="F82" s="156">
        <f t="shared" si="4"/>
        <v>0</v>
      </c>
      <c r="G82" s="37"/>
      <c r="H82" s="26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58"/>
      <c r="H83" s="38">
        <f>SUM(H84:H93)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3" si="5">SUM(D84:E84)</f>
        <v>0</v>
      </c>
      <c r="G84" s="37"/>
      <c r="H84" s="26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SUM(D87:D88)</f>
        <v>0</v>
      </c>
      <c r="E86" s="29">
        <f t="shared" ref="E86:F86" si="6">SUM(E87:E88)</f>
        <v>210000</v>
      </c>
      <c r="F86" s="29">
        <f t="shared" si="6"/>
        <v>210000</v>
      </c>
      <c r="G86" s="29">
        <f>SUM(G87:G88)</f>
        <v>210000</v>
      </c>
      <c r="H86" s="26"/>
      <c r="I86" s="9">
        <f t="shared" si="0"/>
        <v>1</v>
      </c>
      <c r="J86" s="8" t="e">
        <f t="shared" si="1"/>
        <v>#DIV/0!</v>
      </c>
    </row>
    <row r="87" spans="1:10" x14ac:dyDescent="0.2">
      <c r="A87" s="13" t="s">
        <v>267</v>
      </c>
      <c r="B87" s="25" t="s">
        <v>413</v>
      </c>
      <c r="C87" s="16">
        <v>614311</v>
      </c>
      <c r="D87" s="29"/>
      <c r="E87" s="156">
        <v>70000</v>
      </c>
      <c r="F87" s="156">
        <f>SUM(E87)</f>
        <v>70000</v>
      </c>
      <c r="G87" s="37">
        <v>70000</v>
      </c>
      <c r="H87" s="26"/>
      <c r="I87" s="9">
        <f t="shared" si="0"/>
        <v>1</v>
      </c>
      <c r="J87" s="8" t="e">
        <f t="shared" si="1"/>
        <v>#DIV/0!</v>
      </c>
    </row>
    <row r="88" spans="1:10" x14ac:dyDescent="0.2">
      <c r="A88" s="13" t="s">
        <v>268</v>
      </c>
      <c r="B88" s="25" t="s">
        <v>418</v>
      </c>
      <c r="C88" s="16">
        <v>614314</v>
      </c>
      <c r="D88" s="29"/>
      <c r="E88" s="156">
        <v>140000</v>
      </c>
      <c r="F88" s="156">
        <f>SUM(E88)</f>
        <v>140000</v>
      </c>
      <c r="G88" s="37">
        <v>140000</v>
      </c>
      <c r="H88" s="26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7"/>
      <c r="H92" s="26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7"/>
      <c r="H93" s="26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91"/>
      <c r="I94" s="9" t="e">
        <f t="shared" si="0"/>
        <v>#DIV/0!</v>
      </c>
      <c r="J94" s="8" t="e">
        <f t="shared" ref="J94:J123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7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7"/>
      <c r="H96" s="26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7"/>
      <c r="H97" s="26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7"/>
      <c r="H98" s="26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90000</v>
      </c>
      <c r="F99" s="36">
        <f t="shared" si="8"/>
        <v>90000</v>
      </c>
      <c r="G99" s="35">
        <f>SUM(G100+G108)</f>
        <v>90000</v>
      </c>
      <c r="H99" s="35">
        <f>SUM(H100+H108)</f>
        <v>0</v>
      </c>
      <c r="I99" s="20">
        <f t="shared" si="0"/>
        <v>1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61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62"/>
      <c r="H101" s="14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7"/>
      <c r="H102" s="26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7"/>
      <c r="H103" s="26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3" t="s">
        <v>272</v>
      </c>
      <c r="B104" s="32" t="s">
        <v>295</v>
      </c>
      <c r="C104" s="16">
        <v>821312</v>
      </c>
      <c r="D104" s="29"/>
      <c r="E104" s="29"/>
      <c r="F104" s="156">
        <f t="shared" si="8"/>
        <v>0</v>
      </c>
      <c r="G104" s="37"/>
      <c r="H104" s="26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7"/>
      <c r="H105" s="26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7"/>
      <c r="H106" s="26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7"/>
      <c r="H107" s="26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90000</v>
      </c>
      <c r="F108" s="29">
        <f t="shared" si="8"/>
        <v>90000</v>
      </c>
      <c r="G108" s="61">
        <f>SUM(G109:G111)</f>
        <v>90000</v>
      </c>
      <c r="H108" s="29">
        <f>SUM(H109:H111)</f>
        <v>0</v>
      </c>
      <c r="I108" s="9">
        <f t="shared" si="0"/>
        <v>1</v>
      </c>
      <c r="J108" s="8" t="e">
        <f t="shared" si="7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156">
        <v>90000</v>
      </c>
      <c r="F109" s="156">
        <f t="shared" si="8"/>
        <v>90000</v>
      </c>
      <c r="G109" s="159">
        <v>90000</v>
      </c>
      <c r="H109" s="26"/>
      <c r="I109" s="9">
        <f t="shared" si="0"/>
        <v>1</v>
      </c>
      <c r="J109" s="8" t="e">
        <f t="shared" si="7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156"/>
      <c r="F110" s="156">
        <f t="shared" si="8"/>
        <v>0</v>
      </c>
      <c r="G110" s="37"/>
      <c r="H110" s="26"/>
      <c r="I110" s="9" t="e">
        <f t="shared" si="0"/>
        <v>#DIV/0!</v>
      </c>
      <c r="J110" s="8" t="e">
        <f t="shared" si="7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63"/>
      <c r="H111" s="14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64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63"/>
      <c r="H113" s="14"/>
      <c r="I113" s="9" t="e">
        <f t="shared" si="0"/>
        <v>#DIV/0!</v>
      </c>
      <c r="J113" s="8" t="e">
        <f t="shared" si="7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63"/>
      <c r="H114" s="14"/>
      <c r="I114" s="9" t="e">
        <f t="shared" si="0"/>
        <v>#DIV/0!</v>
      </c>
      <c r="J114" s="8" t="e">
        <f t="shared" si="7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63"/>
      <c r="H115" s="14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63"/>
      <c r="H116" s="14"/>
      <c r="I116" s="9" t="e">
        <f t="shared" ref="I116:I124" si="9">SUM(G116/F116)</f>
        <v>#DIV/0!</v>
      </c>
      <c r="J116" s="8" t="e">
        <f t="shared" si="7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63"/>
      <c r="H117" s="14"/>
      <c r="I117" s="9" t="e">
        <f t="shared" si="9"/>
        <v>#DIV/0!</v>
      </c>
      <c r="J117" s="8" t="e">
        <f t="shared" si="7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63"/>
      <c r="H118" s="14"/>
      <c r="I118" s="9" t="e">
        <f t="shared" si="9"/>
        <v>#DIV/0!</v>
      </c>
      <c r="J118" s="8" t="e">
        <f t="shared" si="7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63"/>
      <c r="H119" s="14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64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63"/>
      <c r="H121" s="14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63"/>
      <c r="H122" s="14"/>
      <c r="I122" s="9" t="e">
        <f t="shared" si="9"/>
        <v>#DIV/0!</v>
      </c>
      <c r="J122" s="8" t="e">
        <f t="shared" si="7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63"/>
      <c r="H123" s="14"/>
      <c r="I123" s="9" t="e">
        <f t="shared" si="9"/>
        <v>#DIV/0!</v>
      </c>
      <c r="J123" s="8" t="e">
        <f t="shared" si="7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300000</v>
      </c>
      <c r="F125" s="36">
        <f>SUM(F17+F124)</f>
        <v>300000</v>
      </c>
      <c r="G125" s="36">
        <f>SUM(G17+G124)</f>
        <v>300000</v>
      </c>
      <c r="H125" s="36">
        <f>SUM(H17+H124)</f>
        <v>0</v>
      </c>
      <c r="I125" s="20">
        <f>SUM(G125/F125)</f>
        <v>1</v>
      </c>
      <c r="J125" s="19" t="e">
        <f>SUM(G125/H125)</f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zoomScaleNormal="100" zoomScaleSheetLayoutView="100" workbookViewId="0">
      <selection activeCell="J9" sqref="J9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0" ht="15" customHeight="1" x14ac:dyDescent="0.25">
      <c r="A3" s="119"/>
      <c r="B3" s="112" t="s">
        <v>405</v>
      </c>
      <c r="C3" s="115"/>
      <c r="D3" s="117"/>
      <c r="E3" s="117"/>
      <c r="F3" s="123"/>
      <c r="G3" s="124"/>
      <c r="H3" s="125"/>
      <c r="I3" s="145"/>
      <c r="J3" s="195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145"/>
      <c r="J4" s="195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195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406</v>
      </c>
      <c r="I6" s="145"/>
      <c r="J6" s="195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147"/>
      <c r="J10" s="146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0" s="54" customFormat="1" ht="15" customHeight="1" x14ac:dyDescent="0.25">
      <c r="A12" s="219" t="s">
        <v>82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s="54" customFormat="1" ht="15" customHeight="1" x14ac:dyDescent="0.25">
      <c r="A13" s="220" t="s">
        <v>402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210"/>
      <c r="I14" s="210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20000</v>
      </c>
      <c r="F17" s="36">
        <f>SUM(D17:E17)</f>
        <v>20000</v>
      </c>
      <c r="G17" s="36">
        <f>SUM(G18+G92+G109)</f>
        <v>20000</v>
      </c>
      <c r="H17" s="57">
        <f>SUM(H18+H92+H109)</f>
        <v>0</v>
      </c>
      <c r="I17" s="20">
        <f t="shared" ref="I17:I113" si="0">SUM(G17/F17)</f>
        <v>1</v>
      </c>
      <c r="J17" s="19" t="e">
        <f t="shared" ref="J17:J91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20000</v>
      </c>
      <c r="F18" s="36">
        <f>SUM(D18:E18)</f>
        <v>20000</v>
      </c>
      <c r="G18" s="36">
        <f>SUM(G19+G24+G82+G88)</f>
        <v>20000</v>
      </c>
      <c r="H18" s="57">
        <f>SUM(H19+H24+H82+H88)</f>
        <v>0</v>
      </c>
      <c r="I18" s="20">
        <f>SUM(G18/F18)</f>
        <v>1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0</v>
      </c>
      <c r="F24" s="66">
        <f t="shared" si="2"/>
        <v>0</v>
      </c>
      <c r="G24" s="66">
        <f>SUM(G25+G35+G41+G46+G51+G54+G57+G61+G65)</f>
        <v>0</v>
      </c>
      <c r="H24" s="60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7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178"/>
      <c r="H68" s="16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178"/>
      <c r="H71" s="166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/>
      <c r="F72" s="156">
        <f t="shared" si="4"/>
        <v>0</v>
      </c>
      <c r="G72" s="33"/>
      <c r="H72" s="37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SUM(E83+E84+E85)</f>
        <v>20000</v>
      </c>
      <c r="F82" s="29">
        <f>SUM(F83+F84+F85)</f>
        <v>20000</v>
      </c>
      <c r="G82" s="29">
        <f>SUM(G83:G84)</f>
        <v>20000</v>
      </c>
      <c r="H82" s="58">
        <f>SUM(H85+H87+H88+H89+H90+H91)</f>
        <v>0</v>
      </c>
      <c r="I82" s="9">
        <f t="shared" si="0"/>
        <v>1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7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423</v>
      </c>
      <c r="C84" s="16">
        <v>614238</v>
      </c>
      <c r="D84" s="29"/>
      <c r="E84" s="156">
        <v>20000</v>
      </c>
      <c r="F84" s="156">
        <f t="shared" si="5"/>
        <v>20000</v>
      </c>
      <c r="G84" s="153">
        <v>20000</v>
      </c>
      <c r="H84" s="37"/>
      <c r="I84" s="9">
        <f t="shared" si="0"/>
        <v>1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29">
        <f>SUM(G86:G86)</f>
        <v>0</v>
      </c>
      <c r="H85" s="61">
        <f>SUM(H86:H86)</f>
        <v>0</v>
      </c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162" t="s">
        <v>34</v>
      </c>
      <c r="C86" s="16">
        <v>614311</v>
      </c>
      <c r="D86" s="29">
        <v>0</v>
      </c>
      <c r="E86" s="156"/>
      <c r="F86" s="156">
        <f>SUM(E86)</f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62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6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7"/>
        <v>0</v>
      </c>
      <c r="G98" s="29">
        <f>SUM(G99:G105)</f>
        <v>0</v>
      </c>
      <c r="H98" s="61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295</v>
      </c>
      <c r="C102" s="16">
        <v>821312</v>
      </c>
      <c r="D102" s="29"/>
      <c r="E102" s="29"/>
      <c r="F102" s="156">
        <f t="shared" si="7"/>
        <v>0</v>
      </c>
      <c r="G102" s="33"/>
      <c r="H102" s="37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6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63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63"/>
      <c r="I114" s="9" t="e">
        <f t="shared" ref="I114:I122" si="8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63"/>
      <c r="I115" s="9" t="e">
        <f t="shared" si="8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90"/>
      <c r="I122" s="20" t="e">
        <f t="shared" si="8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20000</v>
      </c>
      <c r="F123" s="36">
        <f>SUM(F17+F122)</f>
        <v>20000</v>
      </c>
      <c r="G123" s="36">
        <f>SUM(G17+G122)</f>
        <v>20000</v>
      </c>
      <c r="H123" s="57">
        <f>SUM(H17+H122)</f>
        <v>0</v>
      </c>
      <c r="I123" s="20">
        <f>SUM(G123/F123)</f>
        <v>1</v>
      </c>
      <c r="J123" s="19" t="e">
        <f>SUM(G123/H123)</f>
        <v>#DIV/0!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zoomScaleNormal="100" zoomScaleSheetLayoutView="100" workbookViewId="0">
      <selection sqref="A1:XFD104857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0" ht="15" customHeight="1" x14ac:dyDescent="0.25">
      <c r="A3" s="119"/>
      <c r="B3" s="112" t="s">
        <v>407</v>
      </c>
      <c r="C3" s="115"/>
      <c r="D3" s="117"/>
      <c r="E3" s="117"/>
      <c r="F3" s="123"/>
      <c r="G3" s="124"/>
      <c r="H3" s="125"/>
      <c r="I3" s="145"/>
      <c r="J3" s="195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145"/>
      <c r="J4" s="195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195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408</v>
      </c>
      <c r="I6" s="145"/>
      <c r="J6" s="195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147"/>
      <c r="J10" s="146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0" s="54" customFormat="1" ht="15" customHeight="1" x14ac:dyDescent="0.25">
      <c r="A12" s="219" t="s">
        <v>82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s="54" customFormat="1" ht="15" customHeight="1" x14ac:dyDescent="0.25">
      <c r="A13" s="220" t="s">
        <v>402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210"/>
      <c r="I14" s="210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10000</v>
      </c>
      <c r="F17" s="36">
        <f>SUM(D17:E17)</f>
        <v>10000</v>
      </c>
      <c r="G17" s="57">
        <f>SUM(G18+G92+G109)</f>
        <v>10000</v>
      </c>
      <c r="H17" s="57">
        <f>SUM(H18+H92+H109)</f>
        <v>0</v>
      </c>
      <c r="I17" s="20">
        <f t="shared" ref="I17:I113" si="0">SUM(G17/F17)</f>
        <v>1</v>
      </c>
      <c r="J17" s="19" t="e">
        <f t="shared" ref="J17:J91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10000</v>
      </c>
      <c r="F18" s="36">
        <f>SUM(D18:E18)</f>
        <v>10000</v>
      </c>
      <c r="G18" s="57">
        <f>SUM(G19+G24+G82+G88)</f>
        <v>10000</v>
      </c>
      <c r="H18" s="39">
        <f>SUM(H19+H24+H82+H88)</f>
        <v>0</v>
      </c>
      <c r="I18" s="20">
        <f>SUM(G18/F18)</f>
        <v>1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0">
        <f>SUM(G25+G35+G41+G46+G51+G54+G57+G61+G65)</f>
        <v>0</v>
      </c>
      <c r="H24" s="60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59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59"/>
      <c r="H31" s="26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7">
        <f>SUM(G66:G81)</f>
        <v>0</v>
      </c>
      <c r="H65" s="37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7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/>
      <c r="F72" s="156">
        <f t="shared" si="4"/>
        <v>0</v>
      </c>
      <c r="G72" s="37"/>
      <c r="H72" s="26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7"/>
      <c r="H77" s="26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10000</v>
      </c>
      <c r="F82" s="29">
        <f>SUM(F83:F84)</f>
        <v>10000</v>
      </c>
      <c r="G82" s="58">
        <f>SUM(G83:G91)</f>
        <v>10000</v>
      </c>
      <c r="H82" s="38">
        <f>SUM(H83:H91)</f>
        <v>0</v>
      </c>
      <c r="I82" s="9">
        <f t="shared" si="0"/>
        <v>1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7"/>
      <c r="H83" s="26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614238</v>
      </c>
      <c r="D84" s="29"/>
      <c r="E84" s="156">
        <v>10000</v>
      </c>
      <c r="F84" s="156">
        <f t="shared" si="5"/>
        <v>10000</v>
      </c>
      <c r="G84" s="159">
        <v>10000</v>
      </c>
      <c r="H84" s="26"/>
      <c r="I84" s="9">
        <f t="shared" si="0"/>
        <v>1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7"/>
      <c r="H86" s="26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7"/>
      <c r="H87" s="26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91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27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7"/>
      <c r="H94" s="26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7"/>
      <c r="H95" s="26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7"/>
      <c r="H96" s="26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5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7"/>
        <v>0</v>
      </c>
      <c r="G98" s="61">
        <f>SUM(G99:G105)</f>
        <v>0</v>
      </c>
      <c r="H98" s="29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62"/>
      <c r="H99" s="14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7"/>
      <c r="H100" s="26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7"/>
      <c r="H101" s="26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295</v>
      </c>
      <c r="C102" s="16">
        <v>821312</v>
      </c>
      <c r="D102" s="29"/>
      <c r="E102" s="29"/>
      <c r="F102" s="156">
        <f t="shared" si="7"/>
        <v>0</v>
      </c>
      <c r="G102" s="37"/>
      <c r="H102" s="26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7"/>
      <c r="H103" s="26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7"/>
      <c r="H104" s="26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7"/>
      <c r="H105" s="26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61">
        <f>SUM(G107:G109)</f>
        <v>0</v>
      </c>
      <c r="H106" s="29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7"/>
      <c r="H107" s="26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7"/>
      <c r="H108" s="26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63"/>
      <c r="H109" s="14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64">
        <f>SUM(G111:G117)</f>
        <v>0</v>
      </c>
      <c r="H110" s="21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63"/>
      <c r="H111" s="14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63"/>
      <c r="H112" s="14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63"/>
      <c r="H113" s="14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63"/>
      <c r="H114" s="14"/>
      <c r="I114" s="9" t="e">
        <f t="shared" ref="I114:I122" si="8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63"/>
      <c r="H115" s="14"/>
      <c r="I115" s="9" t="e">
        <f t="shared" si="8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63"/>
      <c r="H116" s="14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63"/>
      <c r="H117" s="14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64">
        <f>SUM(G119:G121)</f>
        <v>0</v>
      </c>
      <c r="H118" s="21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63"/>
      <c r="H119" s="14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63"/>
      <c r="H120" s="14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63"/>
      <c r="H121" s="14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0"/>
      <c r="I122" s="20" t="e">
        <f t="shared" si="8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10000</v>
      </c>
      <c r="F123" s="36">
        <f>SUM(F17+F122)</f>
        <v>10000</v>
      </c>
      <c r="G123" s="36">
        <f>SUM(G17+G122)</f>
        <v>10000</v>
      </c>
      <c r="H123" s="36">
        <f>SUM(H17+H122)</f>
        <v>0</v>
      </c>
      <c r="I123" s="20">
        <f>SUM(G123/F123)</f>
        <v>1</v>
      </c>
      <c r="J123" s="19" t="e">
        <f>SUM(G123/H123)</f>
        <v>#DIV/0!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topLeftCell="B1" zoomScaleNormal="100" zoomScaleSheetLayoutView="100" workbookViewId="0">
      <selection activeCell="B15" sqref="B15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211"/>
      <c r="J1" s="211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211"/>
      <c r="J2" s="211"/>
    </row>
    <row r="3" spans="1:10" ht="15" customHeight="1" x14ac:dyDescent="0.25">
      <c r="A3" s="119"/>
      <c r="B3" s="112" t="s">
        <v>380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379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212"/>
      <c r="J7" s="212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212"/>
      <c r="J8" s="212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212"/>
      <c r="J9" s="212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212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212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210"/>
      <c r="I14" s="210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SUM(D18+D92+D97+D109)</f>
        <v>0</v>
      </c>
      <c r="E17" s="36">
        <f>SUM(E18+E92+E97+E109)</f>
        <v>0</v>
      </c>
      <c r="F17" s="36">
        <f>SUM(D17:E17)</f>
        <v>0</v>
      </c>
      <c r="G17" s="57">
        <f>SUM(G18+G92+G109)</f>
        <v>0</v>
      </c>
      <c r="H17" s="57">
        <f>SUM(H18+H92+H109)</f>
        <v>10000</v>
      </c>
      <c r="I17" s="20" t="e">
        <f t="shared" ref="I17:I113" si="0">SUM(G17/F17)</f>
        <v>#DIV/0!</v>
      </c>
      <c r="J17" s="19">
        <f t="shared" ref="J17:J91" si="1">SUM(G17/H17)</f>
        <v>0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0</v>
      </c>
      <c r="F18" s="36">
        <f>SUM(D18:E18)</f>
        <v>0</v>
      </c>
      <c r="G18" s="57">
        <f>SUM(G19+G24+G82+G88)</f>
        <v>0</v>
      </c>
      <c r="H18" s="57">
        <f>SUM(H19+H24+H82+H88)</f>
        <v>10000</v>
      </c>
      <c r="I18" s="20" t="e">
        <f>SUM(G18/F18)</f>
        <v>#DIV/0!</v>
      </c>
      <c r="J18" s="19">
        <f t="shared" si="1"/>
        <v>0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0</v>
      </c>
      <c r="F24" s="66">
        <f t="shared" si="2"/>
        <v>0</v>
      </c>
      <c r="G24" s="66">
        <f>SUM(G25+G35+G41+G46+G51+G54+G57+G61+G65)</f>
        <v>0</v>
      </c>
      <c r="H24" s="60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153"/>
      <c r="F49" s="15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3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/>
      <c r="F72" s="156">
        <f t="shared" si="4"/>
        <v>0</v>
      </c>
      <c r="G72" s="33"/>
      <c r="H72" s="37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58">
        <f>SUM(H83:H91)</f>
        <v>10000</v>
      </c>
      <c r="I82" s="9" t="e">
        <f t="shared" si="0"/>
        <v>#DIV/0!</v>
      </c>
      <c r="J82" s="8">
        <f t="shared" si="1"/>
        <v>0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7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7">
        <v>10000</v>
      </c>
      <c r="I84" s="9" t="e">
        <f t="shared" si="0"/>
        <v>#DIV/0!</v>
      </c>
      <c r="J84" s="8">
        <f t="shared" si="1"/>
        <v>0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33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6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SUM(D99+D100+D101+D103+D104+D105)</f>
        <v>0</v>
      </c>
      <c r="E98" s="29">
        <f>SUM(E99+E100+E101+E103+E104+E105)</f>
        <v>0</v>
      </c>
      <c r="F98" s="29">
        <f t="shared" si="7"/>
        <v>0</v>
      </c>
      <c r="G98" s="29">
        <f>SUM(G99:G105)</f>
        <v>0</v>
      </c>
      <c r="H98" s="61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307</v>
      </c>
      <c r="C102" s="16">
        <v>821312</v>
      </c>
      <c r="D102" s="29"/>
      <c r="E102" s="156"/>
      <c r="F102" s="156">
        <f t="shared" si="7"/>
        <v>0</v>
      </c>
      <c r="G102" s="33"/>
      <c r="H102" s="37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6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63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63"/>
      <c r="I114" s="9" t="e">
        <f t="shared" ref="I114:I122" si="8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63"/>
      <c r="I115" s="9" t="e">
        <f t="shared" si="8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90"/>
      <c r="I122" s="20" t="e">
        <f t="shared" si="8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0</v>
      </c>
      <c r="F123" s="36">
        <f>SUM(F17+F122)</f>
        <v>0</v>
      </c>
      <c r="G123" s="36">
        <f>SUM(G17+G122)</f>
        <v>0</v>
      </c>
      <c r="H123" s="57">
        <f>SUM(H17+H122)</f>
        <v>10000</v>
      </c>
      <c r="I123" s="20" t="e">
        <f>SUM(G123/F123)</f>
        <v>#DIV/0!</v>
      </c>
      <c r="J123" s="19">
        <f>SUM(G123/H123)</f>
        <v>0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zoomScaleNormal="100" zoomScaleSheetLayoutView="100" workbookViewId="0">
      <selection sqref="A1:XFD104857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211"/>
      <c r="J1" s="211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211"/>
      <c r="J2" s="211"/>
    </row>
    <row r="3" spans="1:10" ht="15" customHeight="1" x14ac:dyDescent="0.25">
      <c r="A3" s="119"/>
      <c r="B3" s="112" t="s">
        <v>323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324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212"/>
      <c r="J7" s="212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212"/>
      <c r="J8" s="212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212"/>
      <c r="J9" s="212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212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212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394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210"/>
      <c r="I14" s="210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0</v>
      </c>
      <c r="F17" s="36">
        <f>SUM(D17:E17)</f>
        <v>0</v>
      </c>
      <c r="G17" s="57">
        <f>SUM(G18+G92+G109)</f>
        <v>0</v>
      </c>
      <c r="H17" s="57">
        <f>SUM(H18+H92+H109)</f>
        <v>1500000</v>
      </c>
      <c r="I17" s="20" t="e">
        <f t="shared" ref="I17:I113" si="0">SUM(G17/F17)</f>
        <v>#DIV/0!</v>
      </c>
      <c r="J17" s="19">
        <f t="shared" ref="J17:J91" si="1">SUM(G17/H17)</f>
        <v>0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0</v>
      </c>
      <c r="F18" s="36">
        <f>SUM(D18:E18)</f>
        <v>0</v>
      </c>
      <c r="G18" s="57">
        <f>SUM(G19+G24+G82+G88)</f>
        <v>0</v>
      </c>
      <c r="H18" s="39">
        <f>SUM(H19+H24+H82+H88)</f>
        <v>1500000</v>
      </c>
      <c r="I18" s="20" t="e">
        <f>SUM(G18/F18)</f>
        <v>#DIV/0!</v>
      </c>
      <c r="J18" s="19">
        <f t="shared" si="1"/>
        <v>0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0">
        <f>SUM(G25+G35+G41+G46+G51+G54+G57+G61+G65)</f>
        <v>0</v>
      </c>
      <c r="H24" s="60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59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59"/>
      <c r="H31" s="26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7">
        <f>SUM(G66:G81)</f>
        <v>0</v>
      </c>
      <c r="H65" s="37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7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4"/>
        <v>0</v>
      </c>
      <c r="G72" s="37"/>
      <c r="H72" s="26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7"/>
      <c r="H77" s="26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58">
        <f>SUM(G83:G91)</f>
        <v>0</v>
      </c>
      <c r="H82" s="38">
        <f>SUM(H83:H91)</f>
        <v>1500000</v>
      </c>
      <c r="I82" s="9" t="e">
        <f t="shared" si="0"/>
        <v>#DIV/0!</v>
      </c>
      <c r="J82" s="8">
        <f t="shared" si="1"/>
        <v>0</v>
      </c>
    </row>
    <row r="83" spans="1:10" x14ac:dyDescent="0.2">
      <c r="A83" s="151">
        <v>17</v>
      </c>
      <c r="B83" s="25" t="s">
        <v>30</v>
      </c>
      <c r="C83" s="16">
        <v>614115</v>
      </c>
      <c r="D83" s="156"/>
      <c r="E83" s="156"/>
      <c r="F83" s="156">
        <f t="shared" ref="F83:F91" si="5">SUM(D83:E83)</f>
        <v>0</v>
      </c>
      <c r="G83" s="159"/>
      <c r="H83" s="26">
        <v>1500000</v>
      </c>
      <c r="I83" s="9" t="e">
        <f t="shared" si="0"/>
        <v>#DIV/0!</v>
      </c>
      <c r="J83" s="8">
        <f t="shared" si="1"/>
        <v>0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7"/>
      <c r="H84" s="26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7"/>
      <c r="H86" s="26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7"/>
      <c r="H87" s="26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91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27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7"/>
      <c r="H94" s="26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7"/>
      <c r="H95" s="26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7"/>
      <c r="H96" s="26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5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7"/>
        <v>0</v>
      </c>
      <c r="G98" s="61">
        <f>SUM(G99:G105)</f>
        <v>0</v>
      </c>
      <c r="H98" s="29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62"/>
      <c r="H99" s="14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7"/>
      <c r="H100" s="26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7"/>
      <c r="H101" s="26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/>
      <c r="B102" s="32"/>
      <c r="C102" s="16"/>
      <c r="D102" s="29"/>
      <c r="E102" s="29"/>
      <c r="F102" s="156">
        <f t="shared" si="7"/>
        <v>0</v>
      </c>
      <c r="G102" s="37"/>
      <c r="H102" s="26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7"/>
      <c r="H103" s="26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7"/>
      <c r="H104" s="26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7"/>
      <c r="H105" s="26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61">
        <f>SUM(G107:G109)</f>
        <v>0</v>
      </c>
      <c r="H106" s="29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7"/>
      <c r="H107" s="26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7"/>
      <c r="H108" s="26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63"/>
      <c r="H109" s="14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64">
        <f>SUM(G111:G117)</f>
        <v>0</v>
      </c>
      <c r="H110" s="21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63"/>
      <c r="H111" s="14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63"/>
      <c r="H112" s="14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63"/>
      <c r="H113" s="14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63"/>
      <c r="H114" s="14"/>
      <c r="I114" s="9" t="e">
        <f t="shared" ref="I114:I122" si="8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63"/>
      <c r="H115" s="14"/>
      <c r="I115" s="9" t="e">
        <f t="shared" si="8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63"/>
      <c r="H116" s="14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63"/>
      <c r="H117" s="14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64">
        <f>SUM(G119:G121)</f>
        <v>0</v>
      </c>
      <c r="H118" s="21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63"/>
      <c r="H119" s="14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63"/>
      <c r="H120" s="14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63"/>
      <c r="H121" s="14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0"/>
      <c r="I122" s="20" t="e">
        <f t="shared" si="8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0</v>
      </c>
      <c r="F123" s="36">
        <f>SUM(F17+F122)</f>
        <v>0</v>
      </c>
      <c r="G123" s="36">
        <f>SUM(G17+G122)</f>
        <v>0</v>
      </c>
      <c r="H123" s="36">
        <f>SUM(H17+H122)</f>
        <v>1500000</v>
      </c>
      <c r="I123" s="20" t="e">
        <f>SUM(G123/F123)</f>
        <v>#DIV/0!</v>
      </c>
      <c r="J123" s="19">
        <f>SUM(G123/H123)</f>
        <v>0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zoomScaleNormal="100" zoomScaleSheetLayoutView="100" workbookViewId="0">
      <selection sqref="A1:XFD104857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371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50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372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0</v>
      </c>
      <c r="F17" s="36">
        <f>SUM(D17:E17)</f>
        <v>0</v>
      </c>
      <c r="G17" s="57">
        <f>SUM(G18+G94+G111)</f>
        <v>0</v>
      </c>
      <c r="H17" s="57">
        <f>SUM(H18+H94+H111)</f>
        <v>1000000</v>
      </c>
      <c r="I17" s="20" t="e">
        <f t="shared" ref="I17:I115" si="0">SUM(G17/F17)</f>
        <v>#DIV/0!</v>
      </c>
      <c r="J17" s="19">
        <f t="shared" ref="J17:J93" si="1">SUM(G17/H17)</f>
        <v>0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>SUM(E19+E24+E82)</f>
        <v>0</v>
      </c>
      <c r="F18" s="36">
        <f>SUM(D18:E18)</f>
        <v>0</v>
      </c>
      <c r="G18" s="57">
        <f>SUM(G19+G24+G82+G90)</f>
        <v>0</v>
      </c>
      <c r="H18" s="57">
        <f>SUM(H19+H24+H82+H90)</f>
        <v>1000000</v>
      </c>
      <c r="I18" s="20" t="e">
        <f>SUM(G18/F18)</f>
        <v>#DIV/0!</v>
      </c>
      <c r="J18" s="19">
        <f t="shared" si="1"/>
        <v>0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0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7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37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7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4"/>
        <v>0</v>
      </c>
      <c r="G72" s="33"/>
      <c r="H72" s="37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SUM(E83+E85+E89)</f>
        <v>0</v>
      </c>
      <c r="F82" s="29">
        <f>SUM(F83+F85+F89)</f>
        <v>0</v>
      </c>
      <c r="G82" s="29">
        <f>SUM(G83+G85+G89)</f>
        <v>0</v>
      </c>
      <c r="H82" s="61">
        <f>SUM(H83+H85+H89)</f>
        <v>1000000</v>
      </c>
      <c r="I82" s="29" t="e">
        <f t="shared" ref="I82" si="5">SUM(I83+I85+I89)</f>
        <v>#DIV/0!</v>
      </c>
      <c r="J82" s="8">
        <f t="shared" si="1"/>
        <v>0</v>
      </c>
    </row>
    <row r="83" spans="1:10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6">SUM(D83:E83)</f>
        <v>0</v>
      </c>
      <c r="G83" s="153"/>
      <c r="H83" s="159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6"/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6"/>
        <v>0</v>
      </c>
      <c r="G85" s="29">
        <f>SUM(G86:G88)</f>
        <v>0</v>
      </c>
      <c r="H85" s="61">
        <f>SUM(H86:H88)</f>
        <v>1000000</v>
      </c>
      <c r="I85" s="9" t="e">
        <f t="shared" si="0"/>
        <v>#DIV/0!</v>
      </c>
      <c r="J85" s="8">
        <f t="shared" si="1"/>
        <v>0</v>
      </c>
    </row>
    <row r="86" spans="1:10" x14ac:dyDescent="0.2">
      <c r="A86" s="167" t="s">
        <v>267</v>
      </c>
      <c r="B86" s="162" t="s">
        <v>373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59">
        <v>500000</v>
      </c>
      <c r="I86" s="9" t="e">
        <f t="shared" si="0"/>
        <v>#DIV/0!</v>
      </c>
      <c r="J86" s="8">
        <f t="shared" si="1"/>
        <v>0</v>
      </c>
    </row>
    <row r="87" spans="1:10" x14ac:dyDescent="0.2">
      <c r="A87" s="13" t="s">
        <v>268</v>
      </c>
      <c r="B87" s="162" t="s">
        <v>374</v>
      </c>
      <c r="C87" s="16">
        <v>614311</v>
      </c>
      <c r="D87" s="29"/>
      <c r="E87" s="156"/>
      <c r="F87" s="156">
        <f t="shared" ref="F87:F88" si="7">SUM(D87:E87)</f>
        <v>0</v>
      </c>
      <c r="G87" s="153"/>
      <c r="H87" s="159">
        <v>250000</v>
      </c>
      <c r="I87" s="9"/>
      <c r="J87" s="8"/>
    </row>
    <row r="88" spans="1:10" x14ac:dyDescent="0.2">
      <c r="A88" s="167">
        <v>43178</v>
      </c>
      <c r="B88" s="162" t="s">
        <v>375</v>
      </c>
      <c r="C88" s="16">
        <v>614311</v>
      </c>
      <c r="D88" s="29"/>
      <c r="E88" s="156"/>
      <c r="F88" s="156">
        <f t="shared" si="7"/>
        <v>0</v>
      </c>
      <c r="G88" s="153"/>
      <c r="H88" s="159">
        <v>250000</v>
      </c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6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6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6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6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6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0"/>
        <v>#DIV/0!</v>
      </c>
      <c r="J94" s="8" t="e">
        <f t="shared" ref="J94:J123" si="8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9">SUM(D95:E95)</f>
        <v>0</v>
      </c>
      <c r="G95" s="29">
        <f>SUM(G96:G98)</f>
        <v>0</v>
      </c>
      <c r="H95" s="61">
        <f>SUM(H96:H98)</f>
        <v>0</v>
      </c>
      <c r="I95" s="9" t="e">
        <f t="shared" si="0"/>
        <v>#DIV/0!</v>
      </c>
      <c r="J95" s="8" t="e">
        <f t="shared" si="8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9"/>
        <v>0</v>
      </c>
      <c r="G96" s="33"/>
      <c r="H96" s="37"/>
      <c r="I96" s="9" t="e">
        <f t="shared" si="0"/>
        <v>#DIV/0!</v>
      </c>
      <c r="J96" s="8" t="e">
        <f t="shared" si="8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9"/>
        <v>0</v>
      </c>
      <c r="G97" s="33"/>
      <c r="H97" s="37"/>
      <c r="I97" s="9" t="e">
        <f t="shared" si="0"/>
        <v>#DIV/0!</v>
      </c>
      <c r="J97" s="8" t="e">
        <f t="shared" si="8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9"/>
        <v>0</v>
      </c>
      <c r="G98" s="33"/>
      <c r="H98" s="37"/>
      <c r="I98" s="9" t="e">
        <f t="shared" si="0"/>
        <v>#DIV/0!</v>
      </c>
      <c r="J98" s="8" t="e">
        <f t="shared" si="8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9"/>
        <v>0</v>
      </c>
      <c r="G99" s="36">
        <f>SUM(G100+G108)</f>
        <v>0</v>
      </c>
      <c r="H99" s="35">
        <f>SUM(H100+H108)</f>
        <v>0</v>
      </c>
      <c r="I99" s="20" t="e">
        <f t="shared" si="0"/>
        <v>#DIV/0!</v>
      </c>
      <c r="J99" s="19" t="e">
        <f t="shared" si="8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9"/>
        <v>0</v>
      </c>
      <c r="G100" s="29">
        <f>SUM(G101:G107)</f>
        <v>0</v>
      </c>
      <c r="H100" s="61">
        <f>SUM(H101:H107)</f>
        <v>0</v>
      </c>
      <c r="I100" s="9" t="e">
        <f t="shared" si="0"/>
        <v>#DIV/0!</v>
      </c>
      <c r="J100" s="8" t="e">
        <f t="shared" si="8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9"/>
        <v>0</v>
      </c>
      <c r="G101" s="33"/>
      <c r="H101" s="62"/>
      <c r="I101" s="9" t="e">
        <f t="shared" si="0"/>
        <v>#DIV/0!</v>
      </c>
      <c r="J101" s="8" t="e">
        <f t="shared" si="8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9"/>
        <v>0</v>
      </c>
      <c r="G102" s="33"/>
      <c r="H102" s="37"/>
      <c r="I102" s="9" t="e">
        <f t="shared" si="0"/>
        <v>#DIV/0!</v>
      </c>
      <c r="J102" s="8" t="e">
        <f t="shared" si="8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9"/>
        <v>0</v>
      </c>
      <c r="G103" s="33"/>
      <c r="H103" s="37"/>
      <c r="I103" s="9" t="e">
        <f t="shared" si="0"/>
        <v>#DIV/0!</v>
      </c>
      <c r="J103" s="8" t="e">
        <f t="shared" si="8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9"/>
        <v>0</v>
      </c>
      <c r="G104" s="33"/>
      <c r="H104" s="37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9"/>
        <v>0</v>
      </c>
      <c r="G105" s="33"/>
      <c r="H105" s="37"/>
      <c r="I105" s="9" t="e">
        <f t="shared" si="0"/>
        <v>#DIV/0!</v>
      </c>
      <c r="J105" s="8" t="e">
        <f t="shared" si="8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9"/>
        <v>0</v>
      </c>
      <c r="G106" s="33"/>
      <c r="H106" s="37"/>
      <c r="I106" s="9" t="e">
        <f t="shared" si="0"/>
        <v>#DIV/0!</v>
      </c>
      <c r="J106" s="8" t="e">
        <f t="shared" si="8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9"/>
        <v>0</v>
      </c>
      <c r="G107" s="33"/>
      <c r="H107" s="37"/>
      <c r="I107" s="9" t="e">
        <f t="shared" si="0"/>
        <v>#DIV/0!</v>
      </c>
      <c r="J107" s="8" t="e">
        <f t="shared" si="8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9"/>
        <v>0</v>
      </c>
      <c r="G108" s="29">
        <f>SUM(G109:G111)</f>
        <v>0</v>
      </c>
      <c r="H108" s="61">
        <f>SUM(H109:H111)</f>
        <v>0</v>
      </c>
      <c r="I108" s="9" t="e">
        <f t="shared" si="0"/>
        <v>#DIV/0!</v>
      </c>
      <c r="J108" s="8" t="e">
        <f t="shared" si="8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9"/>
        <v>0</v>
      </c>
      <c r="G109" s="33"/>
      <c r="H109" s="37"/>
      <c r="I109" s="9" t="e">
        <f t="shared" si="0"/>
        <v>#DIV/0!</v>
      </c>
      <c r="J109" s="8" t="e">
        <f t="shared" si="8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9"/>
        <v>0</v>
      </c>
      <c r="G110" s="33"/>
      <c r="H110" s="37"/>
      <c r="I110" s="9" t="e">
        <f t="shared" si="0"/>
        <v>#DIV/0!</v>
      </c>
      <c r="J110" s="8" t="e">
        <f t="shared" si="8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9"/>
        <v>0</v>
      </c>
      <c r="G111" s="15"/>
      <c r="H111" s="63"/>
      <c r="I111" s="9" t="e">
        <f t="shared" si="0"/>
        <v>#DIV/0!</v>
      </c>
      <c r="J111" s="8" t="e">
        <f t="shared" si="8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9"/>
        <v>0</v>
      </c>
      <c r="G112" s="21">
        <f>SUM(G113:G119)</f>
        <v>0</v>
      </c>
      <c r="H112" s="64">
        <f>SUM(H113:H119)</f>
        <v>0</v>
      </c>
      <c r="I112" s="20" t="e">
        <f t="shared" si="0"/>
        <v>#DIV/0!</v>
      </c>
      <c r="J112" s="19" t="e">
        <f t="shared" si="8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9"/>
        <v>0</v>
      </c>
      <c r="G113" s="15"/>
      <c r="H113" s="63"/>
      <c r="I113" s="9" t="e">
        <f t="shared" si="0"/>
        <v>#DIV/0!</v>
      </c>
      <c r="J113" s="8" t="e">
        <f t="shared" si="8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9"/>
        <v>0</v>
      </c>
      <c r="G114" s="15"/>
      <c r="H114" s="63"/>
      <c r="I114" s="9" t="e">
        <f t="shared" si="0"/>
        <v>#DIV/0!</v>
      </c>
      <c r="J114" s="8" t="e">
        <f t="shared" si="8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9"/>
        <v>0</v>
      </c>
      <c r="G115" s="15"/>
      <c r="H115" s="63"/>
      <c r="I115" s="9" t="e">
        <f t="shared" si="0"/>
        <v>#DIV/0!</v>
      </c>
      <c r="J115" s="8" t="e">
        <f t="shared" si="8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9"/>
        <v>0</v>
      </c>
      <c r="G116" s="15"/>
      <c r="H116" s="63"/>
      <c r="I116" s="9" t="e">
        <f t="shared" ref="I116:I124" si="10">SUM(G116/F116)</f>
        <v>#DIV/0!</v>
      </c>
      <c r="J116" s="8" t="e">
        <f t="shared" si="8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9"/>
        <v>0</v>
      </c>
      <c r="G117" s="15"/>
      <c r="H117" s="63"/>
      <c r="I117" s="9" t="e">
        <f t="shared" si="10"/>
        <v>#DIV/0!</v>
      </c>
      <c r="J117" s="8" t="e">
        <f t="shared" si="8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9"/>
        <v>0</v>
      </c>
      <c r="G118" s="15"/>
      <c r="H118" s="63"/>
      <c r="I118" s="9" t="e">
        <f t="shared" si="10"/>
        <v>#DIV/0!</v>
      </c>
      <c r="J118" s="8" t="e">
        <f t="shared" si="8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9"/>
        <v>0</v>
      </c>
      <c r="G119" s="15"/>
      <c r="H119" s="63"/>
      <c r="I119" s="9" t="e">
        <f t="shared" si="10"/>
        <v>#DIV/0!</v>
      </c>
      <c r="J119" s="8" t="e">
        <f t="shared" si="8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9"/>
        <v>0</v>
      </c>
      <c r="G120" s="21">
        <f>SUM(G121:G123)</f>
        <v>0</v>
      </c>
      <c r="H120" s="64">
        <f>SUM(H121:H123)</f>
        <v>0</v>
      </c>
      <c r="I120" s="20" t="e">
        <f t="shared" si="10"/>
        <v>#DIV/0!</v>
      </c>
      <c r="J120" s="19" t="e">
        <f t="shared" si="8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9"/>
        <v>0</v>
      </c>
      <c r="G121" s="15"/>
      <c r="H121" s="63"/>
      <c r="I121" s="9" t="e">
        <f t="shared" si="10"/>
        <v>#DIV/0!</v>
      </c>
      <c r="J121" s="8" t="e">
        <f t="shared" si="8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9"/>
        <v>0</v>
      </c>
      <c r="G122" s="15"/>
      <c r="H122" s="63"/>
      <c r="I122" s="9" t="e">
        <f t="shared" si="10"/>
        <v>#DIV/0!</v>
      </c>
      <c r="J122" s="8" t="e">
        <f t="shared" si="8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9"/>
        <v>0</v>
      </c>
      <c r="G123" s="15"/>
      <c r="H123" s="63"/>
      <c r="I123" s="9" t="e">
        <f t="shared" si="10"/>
        <v>#DIV/0!</v>
      </c>
      <c r="J123" s="8" t="e">
        <f t="shared" si="8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9"/>
        <v>0</v>
      </c>
      <c r="G124" s="10"/>
      <c r="H124" s="190"/>
      <c r="I124" s="20" t="e">
        <f t="shared" si="10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0</v>
      </c>
      <c r="F125" s="36">
        <f>SUM(F17+F124)</f>
        <v>0</v>
      </c>
      <c r="G125" s="36">
        <f>SUM(G17+G124)</f>
        <v>0</v>
      </c>
      <c r="H125" s="57">
        <f>SUM(H17+H124)</f>
        <v>1000000</v>
      </c>
      <c r="I125" s="20" t="e">
        <f>SUM(G125/F125)</f>
        <v>#DIV/0!</v>
      </c>
      <c r="J125" s="19">
        <f>SUM(G125/H125)</f>
        <v>0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zoomScaleNormal="100" zoomScaleSheetLayoutView="100" workbookViewId="0">
      <selection activeCell="G29" sqref="G29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381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382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0</v>
      </c>
      <c r="F17" s="36">
        <f>SUM(D17:E17)</f>
        <v>0</v>
      </c>
      <c r="G17" s="36">
        <f>SUM(G18+G94+G111)</f>
        <v>0</v>
      </c>
      <c r="H17" s="36">
        <f>SUM(H18+H94+H111)</f>
        <v>366000</v>
      </c>
      <c r="I17" s="20" t="e">
        <f t="shared" ref="I17:I115" si="0">SUM(G17/F17)</f>
        <v>#DIV/0!</v>
      </c>
      <c r="J17" s="19">
        <f t="shared" ref="J17:J93" si="1">SUM(G17/H17)</f>
        <v>0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>SUM(E19+E24+E82)</f>
        <v>0</v>
      </c>
      <c r="F18" s="36">
        <f>SUM(D18:E18)</f>
        <v>0</v>
      </c>
      <c r="G18" s="36">
        <f>SUM(G19+G24+G82+G90)</f>
        <v>0</v>
      </c>
      <c r="H18" s="36">
        <f>SUM(H19+H24+H82)</f>
        <v>366000</v>
      </c>
      <c r="I18" s="20" t="e">
        <f>SUM(G18/F18)</f>
        <v>#DIV/0!</v>
      </c>
      <c r="J18" s="19">
        <f t="shared" si="1"/>
        <v>0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6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3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SUM(D83+D84+D85+D89+D90+D91+D92+D93+D94)</f>
        <v>0</v>
      </c>
      <c r="E82" s="29">
        <f>SUM(E83+E84+E85+E89+E90+E91+E92+E93+E94)</f>
        <v>0</v>
      </c>
      <c r="F82" s="29">
        <f>SUM(F83+F84+F85+F89+F90+F91+F92+F93+F94)</f>
        <v>0</v>
      </c>
      <c r="G82" s="29">
        <f>SUM(G83+G84+G85+G89+G90+G91+G92+G93+G94)</f>
        <v>0</v>
      </c>
      <c r="H82" s="29">
        <f>SUM(H83+H84+H85+H89+H90+H91+H92+H93+H94)</f>
        <v>366000</v>
      </c>
      <c r="I82" s="9" t="e">
        <f t="shared" si="0"/>
        <v>#DIV/0!</v>
      </c>
      <c r="J82" s="8">
        <f t="shared" si="1"/>
        <v>0</v>
      </c>
    </row>
    <row r="83" spans="1:10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5">SUM(D83:E83)</f>
        <v>0</v>
      </c>
      <c r="G83" s="153"/>
      <c r="H83" s="153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5"/>
        <v>0</v>
      </c>
      <c r="G85" s="29">
        <f>SUM(G86:G88)</f>
        <v>0</v>
      </c>
      <c r="H85" s="29">
        <f>SUM(H86:H88)</f>
        <v>361000</v>
      </c>
      <c r="I85" s="9" t="e">
        <f t="shared" si="0"/>
        <v>#DIV/0!</v>
      </c>
      <c r="J85" s="8">
        <f t="shared" si="1"/>
        <v>0</v>
      </c>
    </row>
    <row r="86" spans="1:10" x14ac:dyDescent="0.2">
      <c r="A86" s="167" t="s">
        <v>267</v>
      </c>
      <c r="B86" s="162" t="s">
        <v>388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53">
        <v>341000</v>
      </c>
      <c r="I86" s="9" t="e">
        <f t="shared" si="0"/>
        <v>#DIV/0!</v>
      </c>
      <c r="J86" s="8">
        <f t="shared" si="1"/>
        <v>0</v>
      </c>
    </row>
    <row r="87" spans="1:10" x14ac:dyDescent="0.2">
      <c r="A87" s="13" t="s">
        <v>268</v>
      </c>
      <c r="B87" s="162" t="s">
        <v>389</v>
      </c>
      <c r="C87" s="16">
        <v>614311</v>
      </c>
      <c r="D87" s="29"/>
      <c r="E87" s="156"/>
      <c r="F87" s="156">
        <f t="shared" ref="F87:F88" si="6">SUM(D87:E87)</f>
        <v>0</v>
      </c>
      <c r="G87" s="153"/>
      <c r="H87" s="153">
        <v>20000</v>
      </c>
      <c r="I87" s="9"/>
      <c r="J87" s="8"/>
    </row>
    <row r="88" spans="1:10" x14ac:dyDescent="0.2">
      <c r="A88" s="167" t="s">
        <v>269</v>
      </c>
      <c r="B88" s="162" t="s">
        <v>390</v>
      </c>
      <c r="C88" s="16">
        <v>614311</v>
      </c>
      <c r="D88" s="29"/>
      <c r="E88" s="156"/>
      <c r="F88" s="156">
        <f t="shared" si="6"/>
        <v>0</v>
      </c>
      <c r="G88" s="153"/>
      <c r="H88" s="153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65"/>
      <c r="H90" s="65">
        <v>5000</v>
      </c>
      <c r="I90" s="9" t="e">
        <f t="shared" si="0"/>
        <v>#DIV/0!</v>
      </c>
      <c r="J90" s="8">
        <f t="shared" si="1"/>
        <v>0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3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3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3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8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33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3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3"/>
      <c r="H103" s="33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8"/>
        <v>0</v>
      </c>
      <c r="G104" s="33"/>
      <c r="H104" s="33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3"/>
      <c r="H105" s="33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3"/>
      <c r="H106" s="33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3"/>
      <c r="H107" s="33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8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8"/>
        <v>0</v>
      </c>
      <c r="G109" s="33"/>
      <c r="H109" s="33"/>
      <c r="I109" s="9" t="e">
        <f t="shared" si="0"/>
        <v>#DIV/0!</v>
      </c>
      <c r="J109" s="8" t="e">
        <f t="shared" si="7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8"/>
        <v>0</v>
      </c>
      <c r="G110" s="33"/>
      <c r="H110" s="33"/>
      <c r="I110" s="9" t="e">
        <f t="shared" si="0"/>
        <v>#DIV/0!</v>
      </c>
      <c r="J110" s="8" t="e">
        <f t="shared" si="7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15"/>
      <c r="H111" s="15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15"/>
      <c r="H113" s="15"/>
      <c r="I113" s="9" t="e">
        <f t="shared" si="0"/>
        <v>#DIV/0!</v>
      </c>
      <c r="J113" s="8" t="e">
        <f t="shared" si="7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15"/>
      <c r="H114" s="15"/>
      <c r="I114" s="9" t="e">
        <f t="shared" si="0"/>
        <v>#DIV/0!</v>
      </c>
      <c r="J114" s="8" t="e">
        <f t="shared" si="7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15"/>
      <c r="H115" s="15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15"/>
      <c r="H116" s="15"/>
      <c r="I116" s="9" t="e">
        <f t="shared" ref="I116:I124" si="9">SUM(G116/F116)</f>
        <v>#DIV/0!</v>
      </c>
      <c r="J116" s="8" t="e">
        <f t="shared" si="7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15"/>
      <c r="H117" s="15"/>
      <c r="I117" s="9" t="e">
        <f t="shared" si="9"/>
        <v>#DIV/0!</v>
      </c>
      <c r="J117" s="8" t="e">
        <f t="shared" si="7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15"/>
      <c r="H118" s="15"/>
      <c r="I118" s="9" t="e">
        <f t="shared" si="9"/>
        <v>#DIV/0!</v>
      </c>
      <c r="J118" s="8" t="e">
        <f t="shared" si="7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15"/>
      <c r="H119" s="15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21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15"/>
      <c r="H121" s="15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15"/>
      <c r="H122" s="15"/>
      <c r="I122" s="9" t="e">
        <f t="shared" si="9"/>
        <v>#DIV/0!</v>
      </c>
      <c r="J122" s="8" t="e">
        <f t="shared" si="7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15"/>
      <c r="H123" s="15"/>
      <c r="I123" s="9" t="e">
        <f t="shared" si="9"/>
        <v>#DIV/0!</v>
      </c>
      <c r="J123" s="8" t="e">
        <f t="shared" si="7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0</v>
      </c>
      <c r="F125" s="36">
        <f>SUM(F17+F124)</f>
        <v>0</v>
      </c>
      <c r="G125" s="36">
        <f>SUM(G17+G124)</f>
        <v>0</v>
      </c>
      <c r="H125" s="36">
        <f>SUM(H17+H124)</f>
        <v>366000</v>
      </c>
      <c r="I125" s="20" t="e">
        <f>SUM(G125/F125)</f>
        <v>#DIV/0!</v>
      </c>
      <c r="J125" s="19">
        <f>SUM(G125/H125)</f>
        <v>0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view="pageBreakPreview" zoomScaleNormal="100" zoomScaleSheetLayoutView="100" workbookViewId="0">
      <selection activeCell="G22" sqref="G22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383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384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79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H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si="0"/>
        <v>190000</v>
      </c>
      <c r="I17" s="36" t="e">
        <f>SUM(I18+I99+I112+I120)</f>
        <v>#DIV/0!</v>
      </c>
      <c r="J17" s="36" t="e">
        <f t="shared" ref="J17" si="1">SUM(J18+J99+J112+J120)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2">SUM(E19+E24+E82+E90)</f>
        <v>0</v>
      </c>
      <c r="F18" s="36">
        <f t="shared" si="2"/>
        <v>0</v>
      </c>
      <c r="G18" s="36">
        <f t="shared" si="2"/>
        <v>0</v>
      </c>
      <c r="H18" s="57">
        <f t="shared" si="2"/>
        <v>80000</v>
      </c>
      <c r="I18" s="36" t="e">
        <f t="shared" si="2"/>
        <v>#DIV/0!</v>
      </c>
      <c r="J18" s="36" t="e">
        <f t="shared" si="2"/>
        <v>#DIV/0!</v>
      </c>
    </row>
    <row r="19" spans="1:10" ht="15" customHeight="1" x14ac:dyDescent="0.2">
      <c r="A19" s="202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89">
        <f>SUM(H20+H22)</f>
        <v>0</v>
      </c>
      <c r="I19" s="9" t="e">
        <f t="shared" ref="I19:I115" si="3">SUM(G19/F19)</f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3"/>
        <v>#DIV/0!</v>
      </c>
      <c r="J20" s="8" t="e">
        <f t="shared" ref="J20:J93" si="4">SUM(G20/H20)</f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1"/>
      <c r="I21" s="9" t="e">
        <f t="shared" si="3"/>
        <v>#DIV/0!</v>
      </c>
      <c r="J21" s="8" t="e">
        <f t="shared" si="4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 x14ac:dyDescent="0.2">
      <c r="A24" s="203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5"/>
        <v>0</v>
      </c>
      <c r="G24" s="66">
        <f>SUM(G25+G35+G41+G46+G51+G54+G57+G61+G65)</f>
        <v>0</v>
      </c>
      <c r="H24" s="192">
        <f>SUM(H25+H35+H41+H46+H51+H54+H57+H61+H65)</f>
        <v>0</v>
      </c>
      <c r="I24" s="9" t="e">
        <f t="shared" si="3"/>
        <v>#DIV/0!</v>
      </c>
      <c r="J24" s="8" t="e">
        <f t="shared" si="4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5"/>
        <v>0</v>
      </c>
      <c r="G25" s="15">
        <f>SUM(G26:G34)</f>
        <v>0</v>
      </c>
      <c r="H25" s="63">
        <f>SUM(H26:H34)</f>
        <v>0</v>
      </c>
      <c r="I25" s="9" t="e">
        <f t="shared" si="3"/>
        <v>#DIV/0!</v>
      </c>
      <c r="J25" s="8" t="e">
        <f t="shared" si="4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5"/>
        <v>0</v>
      </c>
      <c r="G26" s="15"/>
      <c r="H26" s="63"/>
      <c r="I26" s="9" t="e">
        <f t="shared" si="3"/>
        <v>#DIV/0!</v>
      </c>
      <c r="J26" s="8" t="e">
        <f t="shared" si="4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5"/>
        <v>0</v>
      </c>
      <c r="G31" s="15"/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5"/>
        <v>0</v>
      </c>
      <c r="G32" s="15"/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89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65">
        <f>SUM(G47:G50)</f>
        <v>0</v>
      </c>
      <c r="H46" s="189">
        <f>SUM(H47:H50)</f>
        <v>0</v>
      </c>
      <c r="I46" s="9" t="e">
        <f t="shared" si="3"/>
        <v>#DIV/0!</v>
      </c>
      <c r="J46" s="8" t="e">
        <f t="shared" si="4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6"/>
        <v>0</v>
      </c>
      <c r="G49" s="15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65">
        <f>SUM(G52:G53)</f>
        <v>0</v>
      </c>
      <c r="H51" s="189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6"/>
        <v>0</v>
      </c>
      <c r="G52" s="15"/>
      <c r="H52" s="63"/>
      <c r="I52" s="9" t="e">
        <f t="shared" si="3"/>
        <v>#DIV/0!</v>
      </c>
      <c r="J52" s="8" t="e">
        <f t="shared" si="4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93"/>
      <c r="I55" s="9" t="e">
        <f t="shared" si="3"/>
        <v>#DIV/0!</v>
      </c>
      <c r="J55" s="8" t="e">
        <f t="shared" si="4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62"/>
      <c r="I56" s="9" t="e">
        <f t="shared" si="3"/>
        <v>#DIV/0!</v>
      </c>
      <c r="J56" s="8" t="e">
        <f t="shared" si="4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7">SUM(D57:E57)</f>
        <v>0</v>
      </c>
      <c r="G57" s="33">
        <f>SUM(G58:G60)</f>
        <v>0</v>
      </c>
      <c r="H57" s="62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7"/>
        <v>0</v>
      </c>
      <c r="G58" s="153"/>
      <c r="H58" s="193"/>
      <c r="I58" s="9" t="e">
        <f t="shared" si="3"/>
        <v>#DIV/0!</v>
      </c>
      <c r="J58" s="8" t="e">
        <f t="shared" si="4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7"/>
        <v>0</v>
      </c>
      <c r="G59" s="33"/>
      <c r="H59" s="62"/>
      <c r="I59" s="9" t="e">
        <f t="shared" si="3"/>
        <v>#DIV/0!</v>
      </c>
      <c r="J59" s="8" t="e">
        <f t="shared" si="4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65">
        <f>SUM(G62:G64)</f>
        <v>0</v>
      </c>
      <c r="H61" s="58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7"/>
        <v>0</v>
      </c>
      <c r="G62" s="153"/>
      <c r="H62" s="193"/>
      <c r="I62" s="9" t="e">
        <f t="shared" si="3"/>
        <v>#DIV/0!</v>
      </c>
      <c r="J62" s="8" t="e">
        <f t="shared" si="4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7"/>
        <v>0</v>
      </c>
      <c r="G63" s="33"/>
      <c r="H63" s="62"/>
      <c r="I63" s="9" t="e">
        <f t="shared" si="3"/>
        <v>#DIV/0!</v>
      </c>
      <c r="J63" s="8" t="e">
        <f t="shared" si="4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7"/>
        <v>0</v>
      </c>
      <c r="G65" s="33">
        <f>SUM(G66:G81)</f>
        <v>0</v>
      </c>
      <c r="H65" s="62">
        <f>SUM(H66:H81)</f>
        <v>0</v>
      </c>
      <c r="I65" s="9" t="e">
        <f t="shared" si="3"/>
        <v>#DIV/0!</v>
      </c>
      <c r="J65" s="8" t="e">
        <f t="shared" si="4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7"/>
        <v>0</v>
      </c>
      <c r="G66" s="153"/>
      <c r="H66" s="193"/>
      <c r="I66" s="9" t="e">
        <f t="shared" si="3"/>
        <v>#DIV/0!</v>
      </c>
      <c r="J66" s="8" t="e">
        <f t="shared" si="4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7"/>
        <v>0</v>
      </c>
      <c r="G67" s="33"/>
      <c r="H67" s="62"/>
      <c r="I67" s="9" t="e">
        <f t="shared" si="3"/>
        <v>#DIV/0!</v>
      </c>
      <c r="J67" s="8" t="e">
        <f t="shared" si="4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7"/>
        <v>0</v>
      </c>
      <c r="G72" s="33"/>
      <c r="H72" s="62"/>
      <c r="I72" s="9" t="e">
        <f t="shared" si="3"/>
        <v>#DIV/0!</v>
      </c>
      <c r="J72" s="8" t="e">
        <f t="shared" si="4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7"/>
        <v>0</v>
      </c>
      <c r="G73" s="33"/>
      <c r="H73" s="62"/>
      <c r="I73" s="9" t="e">
        <f t="shared" si="3"/>
        <v>#DIV/0!</v>
      </c>
      <c r="J73" s="8" t="e">
        <f t="shared" si="4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7"/>
        <v>0</v>
      </c>
      <c r="G74" s="33"/>
      <c r="H74" s="62"/>
      <c r="I74" s="9" t="e">
        <f t="shared" si="3"/>
        <v>#DIV/0!</v>
      </c>
      <c r="J74" s="8" t="e">
        <f t="shared" si="4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7"/>
        <v>0</v>
      </c>
      <c r="G75" s="33"/>
      <c r="H75" s="62"/>
      <c r="I75" s="9" t="e">
        <f t="shared" si="3"/>
        <v>#DIV/0!</v>
      </c>
      <c r="J75" s="8" t="e">
        <f t="shared" si="4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7"/>
        <v>0</v>
      </c>
      <c r="G76" s="33"/>
      <c r="H76" s="62"/>
      <c r="I76" s="9" t="e">
        <f t="shared" si="3"/>
        <v>#DIV/0!</v>
      </c>
      <c r="J76" s="8" t="e">
        <f t="shared" si="4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7"/>
        <v>0</v>
      </c>
      <c r="G77" s="33"/>
      <c r="H77" s="62"/>
      <c r="I77" s="9" t="e">
        <f t="shared" si="3"/>
        <v>#DIV/0!</v>
      </c>
      <c r="J77" s="8" t="e">
        <f t="shared" si="4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7"/>
        <v>0</v>
      </c>
      <c r="G78" s="33"/>
      <c r="H78" s="62"/>
      <c r="I78" s="9" t="e">
        <f t="shared" si="3"/>
        <v>#DIV/0!</v>
      </c>
      <c r="J78" s="8" t="e">
        <f t="shared" si="4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7"/>
        <v>0</v>
      </c>
      <c r="G79" s="33"/>
      <c r="H79" s="62"/>
      <c r="I79" s="9" t="e">
        <f t="shared" si="3"/>
        <v>#DIV/0!</v>
      </c>
      <c r="J79" s="8" t="e">
        <f t="shared" si="4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7"/>
        <v>0</v>
      </c>
      <c r="G80" s="33"/>
      <c r="H80" s="62"/>
      <c r="I80" s="9" t="e">
        <f t="shared" si="3"/>
        <v>#DIV/0!</v>
      </c>
      <c r="J80" s="8" t="e">
        <f t="shared" si="4"/>
        <v>#DIV/0!</v>
      </c>
    </row>
    <row r="81" spans="1:12" x14ac:dyDescent="0.2">
      <c r="A81" s="13" t="s">
        <v>266</v>
      </c>
      <c r="B81" s="32" t="s">
        <v>186</v>
      </c>
      <c r="C81" s="16"/>
      <c r="D81" s="29"/>
      <c r="E81" s="29"/>
      <c r="F81" s="156">
        <f t="shared" si="7"/>
        <v>0</v>
      </c>
      <c r="G81" s="33"/>
      <c r="H81" s="62"/>
      <c r="I81" s="9" t="e">
        <f t="shared" si="3"/>
        <v>#DIV/0!</v>
      </c>
      <c r="J81" s="8" t="e">
        <f t="shared" si="4"/>
        <v>#DIV/0!</v>
      </c>
    </row>
    <row r="82" spans="1:12" s="187" customFormat="1" ht="24" x14ac:dyDescent="0.2">
      <c r="A82" s="203">
        <v>16</v>
      </c>
      <c r="B82" s="95" t="s">
        <v>4</v>
      </c>
      <c r="C82" s="96">
        <v>614000</v>
      </c>
      <c r="D82" s="204">
        <f>SUM(D83:D84)</f>
        <v>0</v>
      </c>
      <c r="E82" s="204">
        <f>SUM(E83+E85+E89)</f>
        <v>0</v>
      </c>
      <c r="F82" s="204">
        <f>SUM(F83+F85+F89)</f>
        <v>0</v>
      </c>
      <c r="G82" s="204">
        <f>SUM(G83+G85+G89)</f>
        <v>0</v>
      </c>
      <c r="H82" s="205">
        <f>SUM(H83+H85+H89)</f>
        <v>80000</v>
      </c>
      <c r="I82" s="206" t="e">
        <f t="shared" si="3"/>
        <v>#DIV/0!</v>
      </c>
      <c r="J82" s="207">
        <f t="shared" si="4"/>
        <v>0</v>
      </c>
      <c r="K82" s="213"/>
      <c r="L82" s="213"/>
    </row>
    <row r="83" spans="1:12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8">SUM(D83:E83)</f>
        <v>0</v>
      </c>
      <c r="G83" s="153"/>
      <c r="H83" s="193"/>
      <c r="I83" s="9" t="e">
        <f t="shared" si="3"/>
        <v>#DIV/0!</v>
      </c>
      <c r="J83" s="8" t="e">
        <f t="shared" si="4"/>
        <v>#DIV/0!</v>
      </c>
      <c r="K83" s="29">
        <f>SUM(K84+K86+K90)</f>
        <v>0</v>
      </c>
    </row>
    <row r="84" spans="1:12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8"/>
        <v>0</v>
      </c>
      <c r="G84" s="33"/>
      <c r="H84" s="62"/>
      <c r="I84" s="9" t="e">
        <f t="shared" si="3"/>
        <v>#DIV/0!</v>
      </c>
      <c r="J84" s="8" t="e">
        <f t="shared" si="4"/>
        <v>#DIV/0!</v>
      </c>
    </row>
    <row r="85" spans="1:12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8"/>
        <v>0</v>
      </c>
      <c r="G85" s="33">
        <f>G86</f>
        <v>0</v>
      </c>
      <c r="H85" s="62">
        <f>H86</f>
        <v>80000</v>
      </c>
      <c r="I85" s="9" t="e">
        <f t="shared" si="3"/>
        <v>#DIV/0!</v>
      </c>
      <c r="J85" s="8">
        <f t="shared" si="4"/>
        <v>0</v>
      </c>
    </row>
    <row r="86" spans="1:12" x14ac:dyDescent="0.2">
      <c r="A86" s="167" t="s">
        <v>267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3">
        <v>80000</v>
      </c>
      <c r="I86" s="9" t="e">
        <f t="shared" si="3"/>
        <v>#DIV/0!</v>
      </c>
      <c r="J86" s="8">
        <f t="shared" si="4"/>
        <v>0</v>
      </c>
    </row>
    <row r="87" spans="1:12" x14ac:dyDescent="0.2">
      <c r="A87" s="13" t="s">
        <v>268</v>
      </c>
      <c r="B87" s="162" t="s">
        <v>34</v>
      </c>
      <c r="C87" s="16">
        <v>614311</v>
      </c>
      <c r="D87" s="29"/>
      <c r="E87" s="156"/>
      <c r="F87" s="156">
        <f t="shared" ref="F87:F88" si="9">SUM(D87:E87)</f>
        <v>0</v>
      </c>
      <c r="G87" s="153"/>
      <c r="H87" s="193"/>
      <c r="I87" s="9"/>
      <c r="J87" s="8"/>
    </row>
    <row r="88" spans="1:12" x14ac:dyDescent="0.2">
      <c r="A88" s="167">
        <v>43178</v>
      </c>
      <c r="B88" s="162" t="s">
        <v>34</v>
      </c>
      <c r="C88" s="16">
        <v>614311</v>
      </c>
      <c r="D88" s="29"/>
      <c r="E88" s="156"/>
      <c r="F88" s="156">
        <f t="shared" si="9"/>
        <v>0</v>
      </c>
      <c r="G88" s="153"/>
      <c r="H88" s="193"/>
      <c r="I88" s="9"/>
      <c r="J88" s="8"/>
    </row>
    <row r="89" spans="1:12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8"/>
        <v>0</v>
      </c>
      <c r="G89" s="33"/>
      <c r="H89" s="62"/>
      <c r="I89" s="9" t="e">
        <f t="shared" si="3"/>
        <v>#DIV/0!</v>
      </c>
      <c r="J89" s="8" t="e">
        <f t="shared" si="4"/>
        <v>#DIV/0!</v>
      </c>
    </row>
    <row r="90" spans="1:12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12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12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12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12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3"/>
        <v>#DIV/0!</v>
      </c>
      <c r="J94" s="8" t="e">
        <f t="shared" ref="J94:J123" si="10">SUM(G94/H94)</f>
        <v>#DIV/0!</v>
      </c>
    </row>
    <row r="95" spans="1:12" x14ac:dyDescent="0.2">
      <c r="A95" s="208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1">SUM(D95:E95)</f>
        <v>0</v>
      </c>
      <c r="G95" s="29">
        <f>SUM(G96:G98)</f>
        <v>0</v>
      </c>
      <c r="H95" s="61">
        <f>SUM(H96:H98)</f>
        <v>0</v>
      </c>
      <c r="I95" s="9" t="e">
        <f t="shared" si="3"/>
        <v>#DIV/0!</v>
      </c>
      <c r="J95" s="8" t="e">
        <f t="shared" si="10"/>
        <v>#DIV/0!</v>
      </c>
    </row>
    <row r="96" spans="1:12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1"/>
        <v>0</v>
      </c>
      <c r="G96" s="33"/>
      <c r="H96" s="62"/>
      <c r="I96" s="9" t="e">
        <f t="shared" si="3"/>
        <v>#DIV/0!</v>
      </c>
      <c r="J96" s="8" t="e">
        <f t="shared" si="10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1"/>
        <v>0</v>
      </c>
      <c r="G99" s="36">
        <f>SUM(G100+G108)</f>
        <v>0</v>
      </c>
      <c r="H99" s="57">
        <f>SUM(H100+H108)</f>
        <v>110000</v>
      </c>
      <c r="I99" s="20" t="e">
        <f t="shared" si="3"/>
        <v>#DIV/0!</v>
      </c>
      <c r="J99" s="19">
        <f t="shared" si="10"/>
        <v>0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1"/>
        <v>0</v>
      </c>
      <c r="G100" s="29">
        <f>SUM(G101:G107)</f>
        <v>0</v>
      </c>
      <c r="H100" s="61">
        <f>SUM(H101:H107)</f>
        <v>0</v>
      </c>
      <c r="I100" s="9" t="e">
        <f t="shared" si="3"/>
        <v>#DIV/0!</v>
      </c>
      <c r="J100" s="8" t="e">
        <f t="shared" si="10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1"/>
        <v>0</v>
      </c>
      <c r="G101" s="33"/>
      <c r="H101" s="62"/>
      <c r="I101" s="9" t="e">
        <f t="shared" si="3"/>
        <v>#DIV/0!</v>
      </c>
      <c r="J101" s="8" t="e">
        <f t="shared" si="10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1"/>
        <v>0</v>
      </c>
      <c r="G103" s="33"/>
      <c r="H103" s="62"/>
      <c r="I103" s="9" t="e">
        <f t="shared" si="3"/>
        <v>#DIV/0!</v>
      </c>
      <c r="J103" s="8" t="e">
        <f t="shared" si="10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11"/>
        <v>0</v>
      </c>
      <c r="G104" s="33"/>
      <c r="H104" s="62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1"/>
        <v>0</v>
      </c>
      <c r="G105" s="33"/>
      <c r="H105" s="62"/>
      <c r="I105" s="9" t="e">
        <f t="shared" si="3"/>
        <v>#DIV/0!</v>
      </c>
      <c r="J105" s="8" t="e">
        <f t="shared" si="10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1"/>
        <v>0</v>
      </c>
      <c r="G108" s="29">
        <f>SUM(G109:G111)</f>
        <v>0</v>
      </c>
      <c r="H108" s="61">
        <f>SUM(H109:H111)</f>
        <v>110000</v>
      </c>
      <c r="I108" s="9" t="e">
        <f t="shared" si="3"/>
        <v>#DIV/0!</v>
      </c>
      <c r="J108" s="8">
        <f t="shared" si="10"/>
        <v>0</v>
      </c>
    </row>
    <row r="109" spans="1:10" x14ac:dyDescent="0.2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1"/>
        <v>0</v>
      </c>
      <c r="G109" s="33"/>
      <c r="H109" s="62">
        <v>110000</v>
      </c>
      <c r="I109" s="9" t="e">
        <f t="shared" si="3"/>
        <v>#DIV/0!</v>
      </c>
      <c r="J109" s="8">
        <f t="shared" si="10"/>
        <v>0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1"/>
        <v>0</v>
      </c>
      <c r="G111" s="15"/>
      <c r="H111" s="63"/>
      <c r="I111" s="9" t="e">
        <f t="shared" si="3"/>
        <v>#DIV/0!</v>
      </c>
      <c r="J111" s="8" t="e">
        <f t="shared" si="10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1"/>
        <v>0</v>
      </c>
      <c r="G112" s="21">
        <f>SUM(G113:G119)</f>
        <v>0</v>
      </c>
      <c r="H112" s="64">
        <f>SUM(H113:H119)</f>
        <v>0</v>
      </c>
      <c r="I112" s="20" t="e">
        <f t="shared" si="3"/>
        <v>#DIV/0!</v>
      </c>
      <c r="J112" s="19" t="e">
        <f t="shared" si="10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1"/>
        <v>0</v>
      </c>
      <c r="G113" s="15"/>
      <c r="H113" s="63"/>
      <c r="I113" s="9" t="e">
        <f t="shared" si="3"/>
        <v>#DIV/0!</v>
      </c>
      <c r="J113" s="8" t="e">
        <f t="shared" si="10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1"/>
        <v>0</v>
      </c>
      <c r="G116" s="15"/>
      <c r="H116" s="63"/>
      <c r="I116" s="9" t="e">
        <f t="shared" ref="I116:I124" si="12">SUM(G116/F116)</f>
        <v>#DIV/0!</v>
      </c>
      <c r="J116" s="8" t="e">
        <f t="shared" si="10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1"/>
        <v>0</v>
      </c>
      <c r="G117" s="15"/>
      <c r="H117" s="63"/>
      <c r="I117" s="9" t="e">
        <f t="shared" si="12"/>
        <v>#DIV/0!</v>
      </c>
      <c r="J117" s="8" t="e">
        <f t="shared" si="10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1"/>
        <v>0</v>
      </c>
      <c r="G120" s="21">
        <f>SUM(G121:G123)</f>
        <v>0</v>
      </c>
      <c r="H120" s="64">
        <f>SUM(H121:H123)</f>
        <v>0</v>
      </c>
      <c r="I120" s="20" t="e">
        <f t="shared" si="12"/>
        <v>#DIV/0!</v>
      </c>
      <c r="J120" s="19" t="e">
        <f t="shared" si="10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1"/>
        <v>0</v>
      </c>
      <c r="G121" s="15"/>
      <c r="H121" s="63"/>
      <c r="I121" s="9" t="e">
        <f t="shared" si="12"/>
        <v>#DIV/0!</v>
      </c>
      <c r="J121" s="8" t="e">
        <f t="shared" si="10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1"/>
        <v>0</v>
      </c>
      <c r="G124" s="10"/>
      <c r="H124" s="190"/>
      <c r="I124" s="20" t="e">
        <f t="shared" si="12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3">SUM(E17+E124)</f>
        <v>0</v>
      </c>
      <c r="F125" s="36">
        <f t="shared" si="13"/>
        <v>0</v>
      </c>
      <c r="G125" s="36">
        <f t="shared" si="13"/>
        <v>0</v>
      </c>
      <c r="H125" s="57">
        <f t="shared" si="13"/>
        <v>190000</v>
      </c>
      <c r="I125" s="36" t="e">
        <f t="shared" si="13"/>
        <v>#DIV/0!</v>
      </c>
      <c r="J125" s="36" t="e">
        <f t="shared" si="13"/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zoomScaleNormal="100" zoomScaleSheetLayoutView="100" workbookViewId="0">
      <selection activeCell="B3" sqref="B3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/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0</v>
      </c>
      <c r="F17" s="36">
        <f>SUM(D17:E17)</f>
        <v>0</v>
      </c>
      <c r="G17" s="36">
        <f>SUM(G18+G94+G111)</f>
        <v>0</v>
      </c>
      <c r="H17" s="36">
        <f>SUM(H18+H94+H111)</f>
        <v>0</v>
      </c>
      <c r="I17" s="20" t="e">
        <f t="shared" ref="I17:I115" si="0">SUM(G17/F17)</f>
        <v>#DIV/0!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>SUM(E19+E24+E82)</f>
        <v>0</v>
      </c>
      <c r="F18" s="36">
        <f>SUM(D18:E18)</f>
        <v>0</v>
      </c>
      <c r="G18" s="36">
        <f>SUM(G19+G24+G82+G90)</f>
        <v>0</v>
      </c>
      <c r="H18" s="36">
        <f>SUM(H19+H24+H82)</f>
        <v>0</v>
      </c>
      <c r="I18" s="20" t="e">
        <f>SUM(G18/F18)</f>
        <v>#DIV/0!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6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3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SUM(D83+D84+D85+D89+D90+D91+D92+D93+D94)</f>
        <v>0</v>
      </c>
      <c r="E82" s="29">
        <f>SUM(E83+E84+E85+E89+E90+E91+E92+E93+E94)</f>
        <v>0</v>
      </c>
      <c r="F82" s="29">
        <f>SUM(F83+F84+F85+F89+F90+F91+F92+F93+F94)</f>
        <v>0</v>
      </c>
      <c r="G82" s="29">
        <f>SUM(G83+G84+G85+G89+G90+G91+G92+G93+G94)</f>
        <v>0</v>
      </c>
      <c r="H82" s="29">
        <f>SUM(H83+H84+H85+H89+H90+H91+H92+H93+H94)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5">SUM(D83:E83)</f>
        <v>0</v>
      </c>
      <c r="G83" s="153"/>
      <c r="H83" s="153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5"/>
        <v>0</v>
      </c>
      <c r="G85" s="29">
        <f>SUM(G86:G88)</f>
        <v>0</v>
      </c>
      <c r="H85" s="29">
        <f>SUM(H86:H88)</f>
        <v>0</v>
      </c>
      <c r="I85" s="9" t="e">
        <f t="shared" si="0"/>
        <v>#DIV/0!</v>
      </c>
      <c r="J85" s="8" t="e">
        <f t="shared" si="1"/>
        <v>#DIV/0!</v>
      </c>
    </row>
    <row r="86" spans="1:10" x14ac:dyDescent="0.2">
      <c r="A86" s="167" t="s">
        <v>267</v>
      </c>
      <c r="B86" s="162" t="s">
        <v>388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 t="s">
        <v>268</v>
      </c>
      <c r="B87" s="162" t="s">
        <v>389</v>
      </c>
      <c r="C87" s="16">
        <v>614311</v>
      </c>
      <c r="D87" s="29"/>
      <c r="E87" s="156"/>
      <c r="F87" s="156">
        <f t="shared" ref="F87:F88" si="6">SUM(D87:E87)</f>
        <v>0</v>
      </c>
      <c r="G87" s="153"/>
      <c r="H87" s="153"/>
      <c r="I87" s="9"/>
      <c r="J87" s="8"/>
    </row>
    <row r="88" spans="1:10" x14ac:dyDescent="0.2">
      <c r="A88" s="167" t="s">
        <v>269</v>
      </c>
      <c r="B88" s="162" t="s">
        <v>390</v>
      </c>
      <c r="C88" s="16">
        <v>614311</v>
      </c>
      <c r="D88" s="29"/>
      <c r="E88" s="156"/>
      <c r="F88" s="156">
        <f t="shared" si="6"/>
        <v>0</v>
      </c>
      <c r="G88" s="153"/>
      <c r="H88" s="153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65"/>
      <c r="H90" s="65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3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3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3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8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33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3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3"/>
      <c r="H103" s="33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8"/>
        <v>0</v>
      </c>
      <c r="G104" s="33"/>
      <c r="H104" s="33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3"/>
      <c r="H105" s="33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3"/>
      <c r="H106" s="33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3"/>
      <c r="H107" s="33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8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8"/>
        <v>0</v>
      </c>
      <c r="G109" s="33"/>
      <c r="H109" s="33"/>
      <c r="I109" s="9" t="e">
        <f t="shared" si="0"/>
        <v>#DIV/0!</v>
      </c>
      <c r="J109" s="8" t="e">
        <f t="shared" si="7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8"/>
        <v>0</v>
      </c>
      <c r="G110" s="33"/>
      <c r="H110" s="33"/>
      <c r="I110" s="9" t="e">
        <f t="shared" si="0"/>
        <v>#DIV/0!</v>
      </c>
      <c r="J110" s="8" t="e">
        <f t="shared" si="7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15"/>
      <c r="H111" s="15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15"/>
      <c r="H113" s="15"/>
      <c r="I113" s="9" t="e">
        <f t="shared" si="0"/>
        <v>#DIV/0!</v>
      </c>
      <c r="J113" s="8" t="e">
        <f t="shared" si="7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15"/>
      <c r="H114" s="15"/>
      <c r="I114" s="9" t="e">
        <f t="shared" si="0"/>
        <v>#DIV/0!</v>
      </c>
      <c r="J114" s="8" t="e">
        <f t="shared" si="7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15"/>
      <c r="H115" s="15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15"/>
      <c r="H116" s="15"/>
      <c r="I116" s="9" t="e">
        <f t="shared" ref="I116:I124" si="9">SUM(G116/F116)</f>
        <v>#DIV/0!</v>
      </c>
      <c r="J116" s="8" t="e">
        <f t="shared" si="7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15"/>
      <c r="H117" s="15"/>
      <c r="I117" s="9" t="e">
        <f t="shared" si="9"/>
        <v>#DIV/0!</v>
      </c>
      <c r="J117" s="8" t="e">
        <f t="shared" si="7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15"/>
      <c r="H118" s="15"/>
      <c r="I118" s="9" t="e">
        <f t="shared" si="9"/>
        <v>#DIV/0!</v>
      </c>
      <c r="J118" s="8" t="e">
        <f t="shared" si="7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15"/>
      <c r="H119" s="15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21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15"/>
      <c r="H121" s="15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15"/>
      <c r="H122" s="15"/>
      <c r="I122" s="9" t="e">
        <f t="shared" si="9"/>
        <v>#DIV/0!</v>
      </c>
      <c r="J122" s="8" t="e">
        <f t="shared" si="7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15"/>
      <c r="H123" s="15"/>
      <c r="I123" s="9" t="e">
        <f t="shared" si="9"/>
        <v>#DIV/0!</v>
      </c>
      <c r="J123" s="8" t="e">
        <f t="shared" si="7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0</v>
      </c>
      <c r="F125" s="36">
        <f>SUM(F17+F124)</f>
        <v>0</v>
      </c>
      <c r="G125" s="36">
        <f>SUM(G17+G124)</f>
        <v>0</v>
      </c>
      <c r="H125" s="36">
        <f>SUM(H17+H124)</f>
        <v>0</v>
      </c>
      <c r="I125" s="20" t="e">
        <f>SUM(G125/F125)</f>
        <v>#DIV/0!</v>
      </c>
      <c r="J125" s="19" t="e">
        <f>SUM(G125/H125)</f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BreakPreview" zoomScaleNormal="100" zoomScaleSheetLayoutView="100" workbookViewId="0">
      <selection activeCell="B46" sqref="B4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0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0" ht="15" customHeight="1" x14ac:dyDescent="0.25">
      <c r="A3" s="88"/>
      <c r="B3" s="103" t="s">
        <v>88</v>
      </c>
      <c r="C3" s="68"/>
      <c r="D3" s="70"/>
      <c r="E3" s="70"/>
      <c r="F3" s="82"/>
      <c r="G3" s="82"/>
      <c r="H3" s="110"/>
      <c r="I3" s="71"/>
      <c r="J3" s="72"/>
    </row>
    <row r="4" spans="1:10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109">
        <v>10</v>
      </c>
      <c r="I4" s="71"/>
      <c r="J4" s="72"/>
    </row>
    <row r="5" spans="1:10" ht="15" customHeight="1" x14ac:dyDescent="0.2">
      <c r="A5" s="74"/>
      <c r="B5" s="104"/>
      <c r="C5" s="53"/>
      <c r="D5" s="75"/>
      <c r="E5" s="75"/>
      <c r="F5" s="81"/>
      <c r="G5" s="81"/>
      <c r="H5" s="111"/>
      <c r="I5" s="71"/>
      <c r="J5" s="72"/>
    </row>
    <row r="6" spans="1:10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109" t="s">
        <v>90</v>
      </c>
      <c r="I6" s="71"/>
      <c r="J6" s="72"/>
    </row>
    <row r="7" spans="1:10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0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0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0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53000</v>
      </c>
      <c r="E17" s="36">
        <f>SUM(E18+E93+E110)</f>
        <v>0</v>
      </c>
      <c r="F17" s="36">
        <f>SUM(D17:E17)</f>
        <v>53000</v>
      </c>
      <c r="G17" s="57">
        <f>SUM(G18+G93+G110)</f>
        <v>25812.73</v>
      </c>
      <c r="H17" s="57">
        <f>SUM(H18+H93+H110)</f>
        <v>36868.25</v>
      </c>
      <c r="I17" s="20">
        <f t="shared" ref="I17:I114" si="0">SUM(G17/F17)</f>
        <v>0.48703264150943393</v>
      </c>
      <c r="J17" s="19">
        <f t="shared" ref="J17:J92" si="1">SUM(G17/H17)</f>
        <v>0.70013439748292905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53000</v>
      </c>
      <c r="E18" s="36">
        <f>SUM(E19+E24+E83+E89)</f>
        <v>0</v>
      </c>
      <c r="F18" s="36">
        <f>SUM(D18:E18)</f>
        <v>53000</v>
      </c>
      <c r="G18" s="57">
        <f>SUM(G19+G24+G83+G89)</f>
        <v>25812.73</v>
      </c>
      <c r="H18" s="57">
        <f>SUM(H19+H24+H83+H89)</f>
        <v>36868.25</v>
      </c>
      <c r="I18" s="20">
        <f>SUM(G18/F18)</f>
        <v>0.48703264150943393</v>
      </c>
      <c r="J18" s="19">
        <f t="shared" si="1"/>
        <v>0.70013439748292905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53000</v>
      </c>
      <c r="E24" s="66">
        <f>SUM(E25+E35+E41+E46+E51+E54+E57+E61+E65)</f>
        <v>0</v>
      </c>
      <c r="F24" s="66">
        <f t="shared" si="2"/>
        <v>53000</v>
      </c>
      <c r="G24" s="66">
        <f>SUM(G25+G35+G41+G46+G51+G54+G57+G61+G65)</f>
        <v>25812.73</v>
      </c>
      <c r="H24" s="66">
        <f>SUM(H25+H35+H41+H46+H51+H54+H57+H61+H65)</f>
        <v>36868.25</v>
      </c>
      <c r="I24" s="9">
        <f t="shared" si="0"/>
        <v>0.48703264150943393</v>
      </c>
      <c r="J24" s="8">
        <f t="shared" si="1"/>
        <v>0.70013439748292905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16000</v>
      </c>
      <c r="E25" s="33">
        <f>SUM(E26:E34)</f>
        <v>0</v>
      </c>
      <c r="F25" s="33">
        <f t="shared" si="2"/>
        <v>16000</v>
      </c>
      <c r="G25" s="33">
        <f>SUM(G26:G34)</f>
        <v>4492.7300000000005</v>
      </c>
      <c r="H25" s="15">
        <f>SUM(H26:H34)</f>
        <v>11288.39</v>
      </c>
      <c r="I25" s="9">
        <f t="shared" si="0"/>
        <v>0.28079562500000005</v>
      </c>
      <c r="J25" s="8">
        <f t="shared" si="1"/>
        <v>0.39799563976793861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>
        <v>76</v>
      </c>
      <c r="H26" s="15">
        <v>74</v>
      </c>
      <c r="I26" s="9" t="e">
        <f t="shared" si="0"/>
        <v>#DIV/0!</v>
      </c>
      <c r="J26" s="8">
        <f t="shared" si="1"/>
        <v>1.027027027027027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3"/>
        <v>0</v>
      </c>
      <c r="G28" s="15">
        <v>235</v>
      </c>
      <c r="H28" s="15">
        <v>190.7</v>
      </c>
      <c r="I28" s="9" t="e">
        <f t="shared" si="0"/>
        <v>#DIV/0!</v>
      </c>
      <c r="J28" s="8">
        <f t="shared" si="1"/>
        <v>1.232302045097011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3"/>
        <v>0</v>
      </c>
      <c r="G29" s="15">
        <v>107.5</v>
      </c>
      <c r="H29" s="15">
        <v>75</v>
      </c>
      <c r="I29" s="9" t="e">
        <f t="shared" si="0"/>
        <v>#DIV/0!</v>
      </c>
      <c r="J29" s="8">
        <f t="shared" si="1"/>
        <v>1.4333333333333333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153"/>
      <c r="E30" s="33"/>
      <c r="F30" s="153">
        <f t="shared" si="3"/>
        <v>0</v>
      </c>
      <c r="G30" s="15">
        <v>6.5</v>
      </c>
      <c r="H30" s="15">
        <v>8</v>
      </c>
      <c r="I30" s="9" t="e">
        <f t="shared" si="0"/>
        <v>#DIV/0!</v>
      </c>
      <c r="J30" s="8">
        <f t="shared" si="1"/>
        <v>0.8125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153">
        <v>8000</v>
      </c>
      <c r="E31" s="33"/>
      <c r="F31" s="153">
        <f t="shared" si="3"/>
        <v>8000</v>
      </c>
      <c r="G31" s="15">
        <v>1058.68</v>
      </c>
      <c r="H31" s="15">
        <v>1565.44</v>
      </c>
      <c r="I31" s="9">
        <f t="shared" si="0"/>
        <v>0.13233500000000001</v>
      </c>
      <c r="J31" s="8">
        <f t="shared" si="1"/>
        <v>0.67628270645952582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153">
        <v>4000</v>
      </c>
      <c r="E32" s="33"/>
      <c r="F32" s="153">
        <f t="shared" si="3"/>
        <v>4000</v>
      </c>
      <c r="G32" s="15">
        <v>1789.05</v>
      </c>
      <c r="H32" s="15">
        <v>4165.75</v>
      </c>
      <c r="I32" s="9">
        <f t="shared" si="0"/>
        <v>0.44726250000000001</v>
      </c>
      <c r="J32" s="8">
        <f t="shared" si="1"/>
        <v>0.42946648262617776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153">
        <v>4000</v>
      </c>
      <c r="E33" s="33"/>
      <c r="F33" s="153">
        <f t="shared" si="3"/>
        <v>4000</v>
      </c>
      <c r="G33" s="15">
        <v>1151.2</v>
      </c>
      <c r="H33" s="15">
        <v>5059</v>
      </c>
      <c r="I33" s="9">
        <f t="shared" si="0"/>
        <v>0.2878</v>
      </c>
      <c r="J33" s="8">
        <f t="shared" si="1"/>
        <v>0.22755485273769521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3"/>
        <v>0</v>
      </c>
      <c r="G34" s="15">
        <v>68.8</v>
      </c>
      <c r="H34" s="15">
        <v>150.5</v>
      </c>
      <c r="I34" s="9" t="e">
        <f t="shared" si="0"/>
        <v>#DIV/0!</v>
      </c>
      <c r="J34" s="8">
        <f t="shared" si="1"/>
        <v>0.45714285714285713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1000</v>
      </c>
      <c r="E35" s="33">
        <f>SUM(E36:E40)</f>
        <v>0</v>
      </c>
      <c r="F35" s="33">
        <f t="shared" ref="F35:F42" si="4">SUM(D35:E35)</f>
        <v>1000</v>
      </c>
      <c r="G35" s="65">
        <f>SUM(G36:G41)</f>
        <v>631.5</v>
      </c>
      <c r="H35" s="65">
        <f>SUM(H36:H41)</f>
        <v>590.75</v>
      </c>
      <c r="I35" s="9">
        <f t="shared" si="0"/>
        <v>0.63149999999999995</v>
      </c>
      <c r="J35" s="8">
        <f t="shared" si="1"/>
        <v>1.0689801100296235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>
        <v>600</v>
      </c>
      <c r="E36" s="153"/>
      <c r="F36" s="153">
        <f t="shared" si="4"/>
        <v>600</v>
      </c>
      <c r="G36" s="15">
        <v>242.8</v>
      </c>
      <c r="H36" s="15">
        <v>261.85000000000002</v>
      </c>
      <c r="I36" s="9">
        <f t="shared" si="0"/>
        <v>0.40466666666666667</v>
      </c>
      <c r="J36" s="8">
        <f t="shared" si="1"/>
        <v>0.92724842467061286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4"/>
        <v>0</v>
      </c>
      <c r="G38" s="15">
        <v>388.7</v>
      </c>
      <c r="H38" s="15">
        <v>328.9</v>
      </c>
      <c r="I38" s="9" t="e">
        <f t="shared" si="0"/>
        <v>#DIV/0!</v>
      </c>
      <c r="J38" s="8">
        <f t="shared" si="1"/>
        <v>1.1818181818181819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>
        <v>400</v>
      </c>
      <c r="E39" s="153"/>
      <c r="F39" s="153">
        <f t="shared" si="4"/>
        <v>400</v>
      </c>
      <c r="G39" s="15"/>
      <c r="H39" s="15"/>
      <c r="I39" s="9">
        <f t="shared" si="0"/>
        <v>0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1000</v>
      </c>
      <c r="E51" s="33"/>
      <c r="F51" s="33">
        <f t="shared" si="5"/>
        <v>1000</v>
      </c>
      <c r="G51" s="65">
        <f>SUM(G52:G53)</f>
        <v>0</v>
      </c>
      <c r="H51" s="65">
        <f>SUM(H52:H53)</f>
        <v>105.9</v>
      </c>
      <c r="I51" s="9">
        <f t="shared" si="0"/>
        <v>0</v>
      </c>
      <c r="J51" s="8">
        <f t="shared" si="1"/>
        <v>0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>
        <v>1000</v>
      </c>
      <c r="E52" s="153"/>
      <c r="F52" s="153">
        <f t="shared" si="5"/>
        <v>1000</v>
      </c>
      <c r="G52" s="15"/>
      <c r="H52" s="15">
        <v>105.9</v>
      </c>
      <c r="I52" s="9">
        <f t="shared" si="0"/>
        <v>0</v>
      </c>
      <c r="J52" s="8">
        <f t="shared" si="1"/>
        <v>0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300</v>
      </c>
      <c r="E61" s="29"/>
      <c r="F61" s="29">
        <f t="shared" si="6"/>
        <v>300</v>
      </c>
      <c r="G61" s="65">
        <f>SUM(G62:G64)</f>
        <v>0</v>
      </c>
      <c r="H61" s="65">
        <f>SUM(H62:H64)</f>
        <v>32.5</v>
      </c>
      <c r="I61" s="9">
        <f t="shared" si="0"/>
        <v>0</v>
      </c>
      <c r="J61" s="8">
        <f t="shared" si="1"/>
        <v>0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156">
        <v>300</v>
      </c>
      <c r="E63" s="29"/>
      <c r="F63" s="29">
        <f t="shared" si="6"/>
        <v>300</v>
      </c>
      <c r="G63" s="33"/>
      <c r="H63" s="33">
        <v>32.5</v>
      </c>
      <c r="I63" s="9">
        <f t="shared" si="0"/>
        <v>0</v>
      </c>
      <c r="J63" s="8">
        <f t="shared" si="1"/>
        <v>0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34700</v>
      </c>
      <c r="E65" s="29">
        <f>SUM(E66:E82)</f>
        <v>0</v>
      </c>
      <c r="F65" s="29">
        <f t="shared" si="6"/>
        <v>34700</v>
      </c>
      <c r="G65" s="33">
        <f>SUM(G66:G82)</f>
        <v>20688.5</v>
      </c>
      <c r="H65" s="33">
        <f>SUM(H66:H82)</f>
        <v>24850.71</v>
      </c>
      <c r="I65" s="9">
        <f t="shared" si="0"/>
        <v>0.59621037463976945</v>
      </c>
      <c r="J65" s="8">
        <f t="shared" si="1"/>
        <v>0.83251142522688493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>
        <v>2500</v>
      </c>
      <c r="E66" s="156"/>
      <c r="F66" s="156">
        <f t="shared" si="6"/>
        <v>2500</v>
      </c>
      <c r="G66" s="153"/>
      <c r="H66" s="153"/>
      <c r="I66" s="9">
        <f t="shared" si="0"/>
        <v>0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156"/>
      <c r="E67" s="29"/>
      <c r="F67" s="156">
        <f t="shared" ref="F67:F82" si="7">SUM(D67:E67)</f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156">
        <v>600</v>
      </c>
      <c r="E68" s="29"/>
      <c r="F68" s="156">
        <f t="shared" si="7"/>
        <v>600</v>
      </c>
      <c r="G68" s="153">
        <v>800.2</v>
      </c>
      <c r="H68" s="153">
        <v>734</v>
      </c>
      <c r="I68" s="9">
        <f t="shared" si="0"/>
        <v>1.3336666666666668</v>
      </c>
      <c r="J68" s="8">
        <f t="shared" si="1"/>
        <v>1.0901907356948231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156">
        <v>1500</v>
      </c>
      <c r="E69" s="29"/>
      <c r="F69" s="156">
        <f t="shared" si="7"/>
        <v>1500</v>
      </c>
      <c r="G69" s="153"/>
      <c r="H69" s="153"/>
      <c r="I69" s="9">
        <f t="shared" si="0"/>
        <v>0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156"/>
      <c r="E70" s="29"/>
      <c r="F70" s="156">
        <f t="shared" si="7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397</v>
      </c>
      <c r="C71" s="16">
        <v>613936</v>
      </c>
      <c r="D71" s="156">
        <v>700</v>
      </c>
      <c r="E71" s="29"/>
      <c r="F71" s="156">
        <f t="shared" si="7"/>
        <v>700</v>
      </c>
      <c r="G71" s="153"/>
      <c r="H71" s="153">
        <v>586.75</v>
      </c>
      <c r="I71" s="9">
        <f t="shared" si="0"/>
        <v>0</v>
      </c>
      <c r="J71" s="8">
        <f t="shared" si="1"/>
        <v>0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156"/>
      <c r="E72" s="156"/>
      <c r="F72" s="156">
        <f t="shared" si="7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156">
        <v>17800</v>
      </c>
      <c r="E73" s="29"/>
      <c r="F73" s="156">
        <f t="shared" si="7"/>
        <v>17800</v>
      </c>
      <c r="G73" s="153">
        <v>14270.7</v>
      </c>
      <c r="H73" s="153">
        <v>17124.84</v>
      </c>
      <c r="I73" s="9">
        <f t="shared" si="0"/>
        <v>0.80172471910112364</v>
      </c>
      <c r="J73" s="8">
        <f t="shared" si="1"/>
        <v>0.83333333333333337</v>
      </c>
    </row>
    <row r="74" spans="1:10" x14ac:dyDescent="0.2">
      <c r="A74" s="13" t="s">
        <v>259</v>
      </c>
      <c r="B74" s="32" t="s">
        <v>179</v>
      </c>
      <c r="C74" s="16">
        <v>613956</v>
      </c>
      <c r="D74" s="156">
        <v>2400</v>
      </c>
      <c r="E74" s="29"/>
      <c r="F74" s="156">
        <f t="shared" si="7"/>
        <v>2400</v>
      </c>
      <c r="G74" s="153">
        <v>1585.6</v>
      </c>
      <c r="H74" s="153">
        <v>1902.72</v>
      </c>
      <c r="I74" s="9">
        <f t="shared" si="0"/>
        <v>0.66066666666666662</v>
      </c>
      <c r="J74" s="8">
        <f t="shared" si="1"/>
        <v>0.83333333333333326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156">
        <v>300</v>
      </c>
      <c r="E75" s="29"/>
      <c r="F75" s="156">
        <f t="shared" si="7"/>
        <v>300</v>
      </c>
      <c r="G75" s="153">
        <v>47.6</v>
      </c>
      <c r="H75" s="153">
        <v>57.12</v>
      </c>
      <c r="I75" s="9">
        <f t="shared" si="0"/>
        <v>0.15866666666666668</v>
      </c>
      <c r="J75" s="8">
        <f t="shared" si="1"/>
        <v>0.83333333333333337</v>
      </c>
    </row>
    <row r="76" spans="1:10" ht="13.5" customHeight="1" x14ac:dyDescent="0.2">
      <c r="A76" s="13" t="s">
        <v>261</v>
      </c>
      <c r="B76" s="32" t="s">
        <v>181</v>
      </c>
      <c r="C76" s="16">
        <v>613958</v>
      </c>
      <c r="D76" s="156">
        <v>8900</v>
      </c>
      <c r="E76" s="29"/>
      <c r="F76" s="156">
        <f t="shared" si="7"/>
        <v>8900</v>
      </c>
      <c r="G76" s="153">
        <v>3704.4</v>
      </c>
      <c r="H76" s="153">
        <v>4445.28</v>
      </c>
      <c r="I76" s="9">
        <f t="shared" si="0"/>
        <v>0.41622471910112363</v>
      </c>
      <c r="J76" s="8">
        <f t="shared" si="1"/>
        <v>0.83333333333333337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7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26.25" customHeight="1" x14ac:dyDescent="0.2">
      <c r="A78" s="13" t="s">
        <v>263</v>
      </c>
      <c r="B78" s="32" t="s">
        <v>289</v>
      </c>
      <c r="C78" s="16">
        <v>613984</v>
      </c>
      <c r="D78" s="29"/>
      <c r="E78" s="29"/>
      <c r="F78" s="156">
        <f t="shared" si="7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7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156"/>
      <c r="E80" s="156"/>
      <c r="F80" s="156">
        <f t="shared" si="7"/>
        <v>0</v>
      </c>
      <c r="G80" s="33">
        <v>280</v>
      </c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>
        <v>613995</v>
      </c>
      <c r="D81" s="156"/>
      <c r="E81" s="156"/>
      <c r="F81" s="156"/>
      <c r="G81" s="33"/>
      <c r="H81" s="33"/>
      <c r="I81" s="9"/>
      <c r="J81" s="8"/>
    </row>
    <row r="82" spans="1:10" x14ac:dyDescent="0.2">
      <c r="A82" s="13" t="s">
        <v>288</v>
      </c>
      <c r="B82" s="32" t="s">
        <v>337</v>
      </c>
      <c r="C82" s="16">
        <v>613996</v>
      </c>
      <c r="D82" s="29"/>
      <c r="E82" s="29"/>
      <c r="F82" s="156">
        <f t="shared" si="7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8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8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9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10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9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10"/>
        <v>0</v>
      </c>
      <c r="G95" s="33"/>
      <c r="H95" s="33"/>
      <c r="I95" s="9" t="e">
        <f t="shared" si="0"/>
        <v>#DIV/0!</v>
      </c>
      <c r="J95" s="8" t="e">
        <f t="shared" si="9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10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9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10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9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10"/>
        <v>0</v>
      </c>
      <c r="G100" s="33"/>
      <c r="H100" s="33"/>
      <c r="I100" s="9" t="e">
        <f t="shared" si="0"/>
        <v>#DIV/0!</v>
      </c>
      <c r="J100" s="8" t="e">
        <f t="shared" si="9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 x14ac:dyDescent="0.2">
      <c r="A103" s="13" t="s">
        <v>272</v>
      </c>
      <c r="B103" s="32" t="s">
        <v>295</v>
      </c>
      <c r="C103" s="16">
        <v>821312</v>
      </c>
      <c r="D103" s="29"/>
      <c r="E103" s="29"/>
      <c r="F103" s="156">
        <f t="shared" si="10"/>
        <v>0</v>
      </c>
      <c r="G103" s="33"/>
      <c r="H103" s="33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10"/>
        <v>0</v>
      </c>
      <c r="G104" s="33"/>
      <c r="H104" s="33"/>
      <c r="I104" s="9" t="e">
        <f t="shared" si="0"/>
        <v>#DIV/0!</v>
      </c>
      <c r="J104" s="8" t="e">
        <f t="shared" si="9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10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9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10"/>
        <v>0</v>
      </c>
      <c r="G108" s="33"/>
      <c r="H108" s="33"/>
      <c r="I108" s="9" t="e">
        <f t="shared" si="0"/>
        <v>#DIV/0!</v>
      </c>
      <c r="J108" s="8" t="e">
        <f t="shared" si="9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10"/>
        <v>0</v>
      </c>
      <c r="G110" s="15"/>
      <c r="H110" s="15"/>
      <c r="I110" s="9" t="e">
        <f t="shared" si="0"/>
        <v>#DIV/0!</v>
      </c>
      <c r="J110" s="8" t="e">
        <f t="shared" si="9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10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9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10"/>
        <v>0</v>
      </c>
      <c r="G112" s="15"/>
      <c r="H112" s="15"/>
      <c r="I112" s="9" t="e">
        <f t="shared" si="0"/>
        <v>#DIV/0!</v>
      </c>
      <c r="J112" s="8" t="e">
        <f t="shared" si="9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10"/>
        <v>0</v>
      </c>
      <c r="G115" s="15"/>
      <c r="H115" s="15"/>
      <c r="I115" s="9" t="e">
        <f t="shared" ref="I115:I123" si="11">SUM(G115/F115)</f>
        <v>#DIV/0!</v>
      </c>
      <c r="J115" s="8" t="e">
        <f t="shared" si="9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9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10"/>
        <v>0</v>
      </c>
      <c r="G118" s="63"/>
      <c r="H118" s="63"/>
      <c r="I118" s="9" t="e">
        <f t="shared" si="11"/>
        <v>#DIV/0!</v>
      </c>
      <c r="J118" s="8" t="e">
        <f t="shared" si="9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10"/>
        <v>0</v>
      </c>
      <c r="G119" s="64">
        <f>SUM(G120:G122)</f>
        <v>0</v>
      </c>
      <c r="H119" s="64">
        <f>SUM(H120:H122)</f>
        <v>0</v>
      </c>
      <c r="I119" s="20" t="e">
        <f t="shared" si="11"/>
        <v>#DIV/0!</v>
      </c>
      <c r="J119" s="19" t="e">
        <f t="shared" si="9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10"/>
        <v>0</v>
      </c>
      <c r="G120" s="63"/>
      <c r="H120" s="63"/>
      <c r="I120" s="9" t="e">
        <f t="shared" si="11"/>
        <v>#DIV/0!</v>
      </c>
      <c r="J120" s="8" t="e">
        <f t="shared" si="9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10"/>
        <v>0</v>
      </c>
      <c r="G121" s="63"/>
      <c r="H121" s="63"/>
      <c r="I121" s="9" t="e">
        <f t="shared" si="11"/>
        <v>#DIV/0!</v>
      </c>
      <c r="J121" s="8" t="e">
        <f t="shared" si="9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10"/>
        <v>0</v>
      </c>
      <c r="G122" s="63"/>
      <c r="H122" s="63"/>
      <c r="I122" s="9" t="e">
        <f t="shared" si="11"/>
        <v>#DIV/0!</v>
      </c>
      <c r="J122" s="8" t="e">
        <f t="shared" si="9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10"/>
        <v>0</v>
      </c>
      <c r="G123" s="10"/>
      <c r="H123" s="10"/>
      <c r="I123" s="20" t="e">
        <f t="shared" si="11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53000</v>
      </c>
      <c r="E124" s="36">
        <f>SUM(E17+E123)</f>
        <v>0</v>
      </c>
      <c r="F124" s="36">
        <f>SUM(F17+F123)</f>
        <v>53000</v>
      </c>
      <c r="G124" s="36">
        <f>SUM(G17+G123)</f>
        <v>25812.73</v>
      </c>
      <c r="H124" s="36">
        <f>SUM(H17+H123)</f>
        <v>36868.25</v>
      </c>
      <c r="I124" s="20">
        <f>SUM(G124/F124)</f>
        <v>0.48703264150943393</v>
      </c>
      <c r="J124" s="19">
        <f>SUM(G124/H124)</f>
        <v>0.70013439748292905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zoomScaleNormal="130" zoomScaleSheetLayoutView="100" workbookViewId="0">
      <selection activeCell="H6" sqref="H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/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79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H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si="0"/>
        <v>0</v>
      </c>
      <c r="I17" s="36" t="e">
        <f>SUM(I18+I99+I112+I120)</f>
        <v>#DIV/0!</v>
      </c>
      <c r="J17" s="36" t="e">
        <f t="shared" ref="J17" si="1">SUM(J18+J99+J112+J120)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2">SUM(E19+E24+E82+E90)</f>
        <v>0</v>
      </c>
      <c r="F18" s="36">
        <f t="shared" si="2"/>
        <v>0</v>
      </c>
      <c r="G18" s="36">
        <f t="shared" si="2"/>
        <v>0</v>
      </c>
      <c r="H18" s="57">
        <f t="shared" si="2"/>
        <v>0</v>
      </c>
      <c r="I18" s="36" t="e">
        <f t="shared" si="2"/>
        <v>#DIV/0!</v>
      </c>
      <c r="J18" s="36" t="e">
        <f t="shared" si="2"/>
        <v>#DIV/0!</v>
      </c>
    </row>
    <row r="19" spans="1:10" ht="15" customHeight="1" x14ac:dyDescent="0.2">
      <c r="A19" s="180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89">
        <f>SUM(H20+H22)</f>
        <v>0</v>
      </c>
      <c r="I19" s="9" t="e">
        <f t="shared" ref="I19:I115" si="3">SUM(G19/F19)</f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3"/>
        <v>#DIV/0!</v>
      </c>
      <c r="J20" s="8" t="e">
        <f t="shared" ref="J20:J93" si="4">SUM(G20/H20)</f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1"/>
      <c r="I21" s="9" t="e">
        <f t="shared" si="3"/>
        <v>#DIV/0!</v>
      </c>
      <c r="J21" s="8" t="e">
        <f t="shared" si="4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 x14ac:dyDescent="0.2">
      <c r="A24" s="181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5"/>
        <v>0</v>
      </c>
      <c r="G24" s="66">
        <f>SUM(G25+G35+G41+G46+G51+G54+G57+G61+G65)</f>
        <v>0</v>
      </c>
      <c r="H24" s="192">
        <f>SUM(H25+H35+H41+H46+H51+H54+H57+H61+H65)</f>
        <v>0</v>
      </c>
      <c r="I24" s="9" t="e">
        <f t="shared" si="3"/>
        <v>#DIV/0!</v>
      </c>
      <c r="J24" s="8" t="e">
        <f t="shared" si="4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5"/>
        <v>0</v>
      </c>
      <c r="G25" s="15">
        <f>SUM(G26:G34)</f>
        <v>0</v>
      </c>
      <c r="H25" s="63">
        <f>SUM(H26:H34)</f>
        <v>0</v>
      </c>
      <c r="I25" s="9" t="e">
        <f t="shared" si="3"/>
        <v>#DIV/0!</v>
      </c>
      <c r="J25" s="8" t="e">
        <f t="shared" si="4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5"/>
        <v>0</v>
      </c>
      <c r="G26" s="15"/>
      <c r="H26" s="63"/>
      <c r="I26" s="9" t="e">
        <f t="shared" si="3"/>
        <v>#DIV/0!</v>
      </c>
      <c r="J26" s="8" t="e">
        <f t="shared" si="4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5"/>
        <v>0</v>
      </c>
      <c r="G31" s="15"/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5"/>
        <v>0</v>
      </c>
      <c r="G32" s="15"/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89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65">
        <f>SUM(G47:G50)</f>
        <v>0</v>
      </c>
      <c r="H46" s="189">
        <f>SUM(H47:H50)</f>
        <v>0</v>
      </c>
      <c r="I46" s="9" t="e">
        <f t="shared" si="3"/>
        <v>#DIV/0!</v>
      </c>
      <c r="J46" s="8" t="e">
        <f t="shared" si="4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6"/>
        <v>0</v>
      </c>
      <c r="G49" s="15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65">
        <f>SUM(G52:G53)</f>
        <v>0</v>
      </c>
      <c r="H51" s="189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6"/>
        <v>0</v>
      </c>
      <c r="G52" s="15"/>
      <c r="H52" s="63"/>
      <c r="I52" s="9" t="e">
        <f t="shared" si="3"/>
        <v>#DIV/0!</v>
      </c>
      <c r="J52" s="8" t="e">
        <f t="shared" si="4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93"/>
      <c r="I55" s="9" t="e">
        <f t="shared" si="3"/>
        <v>#DIV/0!</v>
      </c>
      <c r="J55" s="8" t="e">
        <f t="shared" si="4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62"/>
      <c r="I56" s="9" t="e">
        <f t="shared" si="3"/>
        <v>#DIV/0!</v>
      </c>
      <c r="J56" s="8" t="e">
        <f t="shared" si="4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7">SUM(D57:E57)</f>
        <v>0</v>
      </c>
      <c r="G57" s="33">
        <f>SUM(G58:G60)</f>
        <v>0</v>
      </c>
      <c r="H57" s="62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7"/>
        <v>0</v>
      </c>
      <c r="G58" s="153"/>
      <c r="H58" s="193"/>
      <c r="I58" s="9" t="e">
        <f t="shared" si="3"/>
        <v>#DIV/0!</v>
      </c>
      <c r="J58" s="8" t="e">
        <f t="shared" si="4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7"/>
        <v>0</v>
      </c>
      <c r="G59" s="33"/>
      <c r="H59" s="62"/>
      <c r="I59" s="9" t="e">
        <f t="shared" si="3"/>
        <v>#DIV/0!</v>
      </c>
      <c r="J59" s="8" t="e">
        <f t="shared" si="4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65">
        <f>SUM(G62:G64)</f>
        <v>0</v>
      </c>
      <c r="H61" s="58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7"/>
        <v>0</v>
      </c>
      <c r="G62" s="153"/>
      <c r="H62" s="193"/>
      <c r="I62" s="9" t="e">
        <f t="shared" si="3"/>
        <v>#DIV/0!</v>
      </c>
      <c r="J62" s="8" t="e">
        <f t="shared" si="4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7"/>
        <v>0</v>
      </c>
      <c r="G63" s="33"/>
      <c r="H63" s="62"/>
      <c r="I63" s="9" t="e">
        <f t="shared" si="3"/>
        <v>#DIV/0!</v>
      </c>
      <c r="J63" s="8" t="e">
        <f t="shared" si="4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7"/>
        <v>0</v>
      </c>
      <c r="G65" s="33">
        <f>SUM(G66:G81)</f>
        <v>0</v>
      </c>
      <c r="H65" s="62">
        <f>SUM(H66:H81)</f>
        <v>0</v>
      </c>
      <c r="I65" s="9" t="e">
        <f t="shared" si="3"/>
        <v>#DIV/0!</v>
      </c>
      <c r="J65" s="8" t="e">
        <f t="shared" si="4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7"/>
        <v>0</v>
      </c>
      <c r="G66" s="153"/>
      <c r="H66" s="193"/>
      <c r="I66" s="9" t="e">
        <f t="shared" si="3"/>
        <v>#DIV/0!</v>
      </c>
      <c r="J66" s="8" t="e">
        <f t="shared" si="4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7"/>
        <v>0</v>
      </c>
      <c r="G67" s="33"/>
      <c r="H67" s="62"/>
      <c r="I67" s="9" t="e">
        <f t="shared" si="3"/>
        <v>#DIV/0!</v>
      </c>
      <c r="J67" s="8" t="e">
        <f t="shared" si="4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7"/>
        <v>0</v>
      </c>
      <c r="G72" s="33"/>
      <c r="H72" s="62"/>
      <c r="I72" s="9" t="e">
        <f t="shared" si="3"/>
        <v>#DIV/0!</v>
      </c>
      <c r="J72" s="8" t="e">
        <f t="shared" si="4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7"/>
        <v>0</v>
      </c>
      <c r="G73" s="33"/>
      <c r="H73" s="62"/>
      <c r="I73" s="9" t="e">
        <f t="shared" si="3"/>
        <v>#DIV/0!</v>
      </c>
      <c r="J73" s="8" t="e">
        <f t="shared" si="4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7"/>
        <v>0</v>
      </c>
      <c r="G74" s="33"/>
      <c r="H74" s="62"/>
      <c r="I74" s="9" t="e">
        <f t="shared" si="3"/>
        <v>#DIV/0!</v>
      </c>
      <c r="J74" s="8" t="e">
        <f t="shared" si="4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7"/>
        <v>0</v>
      </c>
      <c r="G75" s="33"/>
      <c r="H75" s="62"/>
      <c r="I75" s="9" t="e">
        <f t="shared" si="3"/>
        <v>#DIV/0!</v>
      </c>
      <c r="J75" s="8" t="e">
        <f t="shared" si="4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7"/>
        <v>0</v>
      </c>
      <c r="G76" s="33"/>
      <c r="H76" s="62"/>
      <c r="I76" s="9" t="e">
        <f t="shared" si="3"/>
        <v>#DIV/0!</v>
      </c>
      <c r="J76" s="8" t="e">
        <f t="shared" si="4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7"/>
        <v>0</v>
      </c>
      <c r="G77" s="33"/>
      <c r="H77" s="62"/>
      <c r="I77" s="9" t="e">
        <f t="shared" si="3"/>
        <v>#DIV/0!</v>
      </c>
      <c r="J77" s="8" t="e">
        <f t="shared" si="4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7"/>
        <v>0</v>
      </c>
      <c r="G78" s="33"/>
      <c r="H78" s="62"/>
      <c r="I78" s="9" t="e">
        <f t="shared" si="3"/>
        <v>#DIV/0!</v>
      </c>
      <c r="J78" s="8" t="e">
        <f t="shared" si="4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7"/>
        <v>0</v>
      </c>
      <c r="G79" s="33"/>
      <c r="H79" s="62"/>
      <c r="I79" s="9" t="e">
        <f t="shared" si="3"/>
        <v>#DIV/0!</v>
      </c>
      <c r="J79" s="8" t="e">
        <f t="shared" si="4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7"/>
        <v>0</v>
      </c>
      <c r="G80" s="33"/>
      <c r="H80" s="62"/>
      <c r="I80" s="9" t="e">
        <f t="shared" si="3"/>
        <v>#DIV/0!</v>
      </c>
      <c r="J80" s="8" t="e">
        <f t="shared" si="4"/>
        <v>#DIV/0!</v>
      </c>
    </row>
    <row r="81" spans="1:11" x14ac:dyDescent="0.2">
      <c r="A81" s="13" t="s">
        <v>266</v>
      </c>
      <c r="B81" s="32" t="s">
        <v>186</v>
      </c>
      <c r="C81" s="16"/>
      <c r="D81" s="29"/>
      <c r="E81" s="29"/>
      <c r="F81" s="156">
        <f t="shared" si="7"/>
        <v>0</v>
      </c>
      <c r="G81" s="33"/>
      <c r="H81" s="62"/>
      <c r="I81" s="9" t="e">
        <f t="shared" si="3"/>
        <v>#DIV/0!</v>
      </c>
      <c r="J81" s="8" t="e">
        <f t="shared" si="4"/>
        <v>#DIV/0!</v>
      </c>
    </row>
    <row r="82" spans="1:11" s="187" customFormat="1" ht="24" x14ac:dyDescent="0.2">
      <c r="A82" s="181">
        <v>16</v>
      </c>
      <c r="B82" s="182" t="s">
        <v>4</v>
      </c>
      <c r="C82" s="183">
        <v>614000</v>
      </c>
      <c r="D82" s="184">
        <f>SUM(D83:D84)</f>
        <v>0</v>
      </c>
      <c r="E82" s="184">
        <f>SUM(E83+E85+E89)</f>
        <v>0</v>
      </c>
      <c r="F82" s="184">
        <f>SUM(F83+F85+F89)</f>
        <v>0</v>
      </c>
      <c r="G82" s="184">
        <f>SUM(G83+G85+G89)</f>
        <v>0</v>
      </c>
      <c r="H82" s="194">
        <f>SUM(H83+H85+H89)</f>
        <v>0</v>
      </c>
      <c r="I82" s="185" t="e">
        <f t="shared" si="3"/>
        <v>#DIV/0!</v>
      </c>
      <c r="J82" s="186" t="e">
        <f t="shared" si="4"/>
        <v>#DIV/0!</v>
      </c>
    </row>
    <row r="83" spans="1:11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8">SUM(D83:E83)</f>
        <v>0</v>
      </c>
      <c r="G83" s="153"/>
      <c r="H83" s="193"/>
      <c r="I83" s="9" t="e">
        <f t="shared" si="3"/>
        <v>#DIV/0!</v>
      </c>
      <c r="J83" s="8" t="e">
        <f t="shared" si="4"/>
        <v>#DIV/0!</v>
      </c>
      <c r="K83" s="29">
        <f>SUM(K84+K86+K90)</f>
        <v>0</v>
      </c>
    </row>
    <row r="84" spans="1:11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8"/>
        <v>0</v>
      </c>
      <c r="G84" s="33"/>
      <c r="H84" s="62"/>
      <c r="I84" s="9" t="e">
        <f t="shared" si="3"/>
        <v>#DIV/0!</v>
      </c>
      <c r="J84" s="8" t="e">
        <f t="shared" si="4"/>
        <v>#DIV/0!</v>
      </c>
    </row>
    <row r="85" spans="1:11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8"/>
        <v>0</v>
      </c>
      <c r="G85" s="33">
        <f>G86</f>
        <v>0</v>
      </c>
      <c r="H85" s="62">
        <f>H86</f>
        <v>0</v>
      </c>
      <c r="I85" s="9" t="e">
        <f t="shared" si="3"/>
        <v>#DIV/0!</v>
      </c>
      <c r="J85" s="8" t="e">
        <f t="shared" si="4"/>
        <v>#DIV/0!</v>
      </c>
    </row>
    <row r="86" spans="1:11" x14ac:dyDescent="0.2">
      <c r="A86" s="167" t="s">
        <v>267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3"/>
      <c r="I86" s="9" t="e">
        <f t="shared" si="3"/>
        <v>#DIV/0!</v>
      </c>
      <c r="J86" s="8" t="e">
        <f t="shared" si="4"/>
        <v>#DIV/0!</v>
      </c>
    </row>
    <row r="87" spans="1:11" x14ac:dyDescent="0.2">
      <c r="A87" s="13" t="s">
        <v>268</v>
      </c>
      <c r="B87" s="162" t="s">
        <v>34</v>
      </c>
      <c r="C87" s="16">
        <v>614311</v>
      </c>
      <c r="D87" s="29"/>
      <c r="E87" s="156"/>
      <c r="F87" s="156">
        <f t="shared" ref="F87:F88" si="9">SUM(D87:E87)</f>
        <v>0</v>
      </c>
      <c r="G87" s="153"/>
      <c r="H87" s="193"/>
      <c r="I87" s="9"/>
      <c r="J87" s="8"/>
    </row>
    <row r="88" spans="1:11" x14ac:dyDescent="0.2">
      <c r="A88" s="167">
        <v>43178</v>
      </c>
      <c r="B88" s="162" t="s">
        <v>34</v>
      </c>
      <c r="C88" s="16">
        <v>614311</v>
      </c>
      <c r="D88" s="29"/>
      <c r="E88" s="156"/>
      <c r="F88" s="156">
        <f t="shared" si="9"/>
        <v>0</v>
      </c>
      <c r="G88" s="153"/>
      <c r="H88" s="193"/>
      <c r="I88" s="9"/>
      <c r="J88" s="8"/>
    </row>
    <row r="89" spans="1:11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8"/>
        <v>0</v>
      </c>
      <c r="G89" s="33"/>
      <c r="H89" s="62"/>
      <c r="I89" s="9" t="e">
        <f t="shared" si="3"/>
        <v>#DIV/0!</v>
      </c>
      <c r="J89" s="8" t="e">
        <f t="shared" si="4"/>
        <v>#DIV/0!</v>
      </c>
    </row>
    <row r="90" spans="1:11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11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11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11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11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3"/>
        <v>#DIV/0!</v>
      </c>
      <c r="J94" s="8" t="e">
        <f t="shared" ref="J94:J123" si="10">SUM(G94/H94)</f>
        <v>#DIV/0!</v>
      </c>
    </row>
    <row r="95" spans="1:11" x14ac:dyDescent="0.2">
      <c r="A95" s="188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1">SUM(D95:E95)</f>
        <v>0</v>
      </c>
      <c r="G95" s="29">
        <f>SUM(G96:G98)</f>
        <v>0</v>
      </c>
      <c r="H95" s="61">
        <f>SUM(H96:H98)</f>
        <v>0</v>
      </c>
      <c r="I95" s="9" t="e">
        <f t="shared" si="3"/>
        <v>#DIV/0!</v>
      </c>
      <c r="J95" s="8" t="e">
        <f t="shared" si="10"/>
        <v>#DIV/0!</v>
      </c>
    </row>
    <row r="96" spans="1:11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1"/>
        <v>0</v>
      </c>
      <c r="G96" s="33"/>
      <c r="H96" s="62"/>
      <c r="I96" s="9" t="e">
        <f t="shared" si="3"/>
        <v>#DIV/0!</v>
      </c>
      <c r="J96" s="8" t="e">
        <f t="shared" si="10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1"/>
        <v>0</v>
      </c>
      <c r="G99" s="36">
        <f>SUM(G100+G108)</f>
        <v>0</v>
      </c>
      <c r="H99" s="57">
        <f>SUM(H100+H108)</f>
        <v>0</v>
      </c>
      <c r="I99" s="20" t="e">
        <f t="shared" si="3"/>
        <v>#DIV/0!</v>
      </c>
      <c r="J99" s="19" t="e">
        <f t="shared" si="10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1"/>
        <v>0</v>
      </c>
      <c r="G100" s="29">
        <f>SUM(G101:G107)</f>
        <v>0</v>
      </c>
      <c r="H100" s="61">
        <f>SUM(H101:H107)</f>
        <v>0</v>
      </c>
      <c r="I100" s="9" t="e">
        <f t="shared" si="3"/>
        <v>#DIV/0!</v>
      </c>
      <c r="J100" s="8" t="e">
        <f t="shared" si="10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1"/>
        <v>0</v>
      </c>
      <c r="G101" s="33"/>
      <c r="H101" s="62"/>
      <c r="I101" s="9" t="e">
        <f t="shared" si="3"/>
        <v>#DIV/0!</v>
      </c>
      <c r="J101" s="8" t="e">
        <f t="shared" si="10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1"/>
        <v>0</v>
      </c>
      <c r="G103" s="33"/>
      <c r="H103" s="62"/>
      <c r="I103" s="9" t="e">
        <f t="shared" si="3"/>
        <v>#DIV/0!</v>
      </c>
      <c r="J103" s="8" t="e">
        <f t="shared" si="10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11"/>
        <v>0</v>
      </c>
      <c r="G104" s="33"/>
      <c r="H104" s="62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1"/>
        <v>0</v>
      </c>
      <c r="G105" s="33"/>
      <c r="H105" s="62"/>
      <c r="I105" s="9" t="e">
        <f t="shared" si="3"/>
        <v>#DIV/0!</v>
      </c>
      <c r="J105" s="8" t="e">
        <f t="shared" si="10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1"/>
        <v>0</v>
      </c>
      <c r="G108" s="29">
        <f>SUM(G109:G111)</f>
        <v>0</v>
      </c>
      <c r="H108" s="61">
        <f>SUM(H109:H111)</f>
        <v>0</v>
      </c>
      <c r="I108" s="9" t="e">
        <f t="shared" si="3"/>
        <v>#DIV/0!</v>
      </c>
      <c r="J108" s="8" t="e">
        <f t="shared" si="10"/>
        <v>#DIV/0!</v>
      </c>
    </row>
    <row r="109" spans="1:10" x14ac:dyDescent="0.2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1"/>
        <v>0</v>
      </c>
      <c r="G109" s="33"/>
      <c r="H109" s="62"/>
      <c r="I109" s="9" t="e">
        <f t="shared" si="3"/>
        <v>#DIV/0!</v>
      </c>
      <c r="J109" s="8" t="e">
        <f t="shared" si="10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1"/>
        <v>0</v>
      </c>
      <c r="G111" s="15"/>
      <c r="H111" s="63"/>
      <c r="I111" s="9" t="e">
        <f t="shared" si="3"/>
        <v>#DIV/0!</v>
      </c>
      <c r="J111" s="8" t="e">
        <f t="shared" si="10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1"/>
        <v>0</v>
      </c>
      <c r="G112" s="21">
        <f>SUM(G113:G119)</f>
        <v>0</v>
      </c>
      <c r="H112" s="64">
        <f>SUM(H113:H119)</f>
        <v>0</v>
      </c>
      <c r="I112" s="20" t="e">
        <f t="shared" si="3"/>
        <v>#DIV/0!</v>
      </c>
      <c r="J112" s="19" t="e">
        <f t="shared" si="10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1"/>
        <v>0</v>
      </c>
      <c r="G113" s="15"/>
      <c r="H113" s="63"/>
      <c r="I113" s="9" t="e">
        <f t="shared" si="3"/>
        <v>#DIV/0!</v>
      </c>
      <c r="J113" s="8" t="e">
        <f t="shared" si="10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1"/>
        <v>0</v>
      </c>
      <c r="G116" s="15"/>
      <c r="H116" s="63"/>
      <c r="I116" s="9" t="e">
        <f t="shared" ref="I116:I124" si="12">SUM(G116/F116)</f>
        <v>#DIV/0!</v>
      </c>
      <c r="J116" s="8" t="e">
        <f t="shared" si="10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1"/>
        <v>0</v>
      </c>
      <c r="G117" s="15"/>
      <c r="H117" s="63"/>
      <c r="I117" s="9" t="e">
        <f t="shared" si="12"/>
        <v>#DIV/0!</v>
      </c>
      <c r="J117" s="8" t="e">
        <f t="shared" si="10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1"/>
        <v>0</v>
      </c>
      <c r="G120" s="21">
        <f>SUM(G121:G123)</f>
        <v>0</v>
      </c>
      <c r="H120" s="64">
        <f>SUM(H121:H123)</f>
        <v>0</v>
      </c>
      <c r="I120" s="20" t="e">
        <f t="shared" si="12"/>
        <v>#DIV/0!</v>
      </c>
      <c r="J120" s="19" t="e">
        <f t="shared" si="10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1"/>
        <v>0</v>
      </c>
      <c r="G121" s="15"/>
      <c r="H121" s="63"/>
      <c r="I121" s="9" t="e">
        <f t="shared" si="12"/>
        <v>#DIV/0!</v>
      </c>
      <c r="J121" s="8" t="e">
        <f t="shared" si="10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1"/>
        <v>0</v>
      </c>
      <c r="G124" s="10"/>
      <c r="H124" s="190"/>
      <c r="I124" s="20" t="e">
        <f t="shared" si="12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3">SUM(E17+E124)</f>
        <v>0</v>
      </c>
      <c r="F125" s="36">
        <f t="shared" si="13"/>
        <v>0</v>
      </c>
      <c r="G125" s="36">
        <f t="shared" si="13"/>
        <v>0</v>
      </c>
      <c r="H125" s="57">
        <f t="shared" si="13"/>
        <v>0</v>
      </c>
      <c r="I125" s="36" t="e">
        <f t="shared" si="13"/>
        <v>#DIV/0!</v>
      </c>
      <c r="J125" s="36" t="e">
        <f t="shared" si="13"/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Normal="130" zoomScaleSheetLayoutView="100" workbookViewId="0">
      <selection activeCell="H90" sqref="H90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/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0</v>
      </c>
      <c r="F17" s="36">
        <f>SUM(D17:E17)</f>
        <v>0</v>
      </c>
      <c r="G17" s="36">
        <f>SUM(G18+G94+G111)</f>
        <v>0</v>
      </c>
      <c r="H17" s="36">
        <f>SUM(H18+H94+H111)</f>
        <v>0</v>
      </c>
      <c r="I17" s="20" t="e">
        <f t="shared" ref="I17:I115" si="0">SUM(G17/F17)</f>
        <v>#DIV/0!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>SUM(E19+E24+E82)</f>
        <v>0</v>
      </c>
      <c r="F18" s="36">
        <f>SUM(D18:E18)</f>
        <v>0</v>
      </c>
      <c r="G18" s="36">
        <f>SUM(G19+G24+G82+G90)</f>
        <v>0</v>
      </c>
      <c r="H18" s="36">
        <f>SUM(H19+H24+H82)</f>
        <v>0</v>
      </c>
      <c r="I18" s="20" t="e">
        <f>SUM(G18/F18)</f>
        <v>#DIV/0!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6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3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SUM(D83+D84+D85+D89+D90+D91+D92+D93+D94)</f>
        <v>0</v>
      </c>
      <c r="E82" s="29">
        <f>SUM(E83+E84+E85+E89+E90+E91+E92+E93+E94)</f>
        <v>0</v>
      </c>
      <c r="F82" s="29">
        <f>SUM(F83+F84+F85+F89+F90+F91+F92+F93+F94)</f>
        <v>0</v>
      </c>
      <c r="G82" s="29">
        <f>SUM(G83+G84+G85+G89+G90+G91+G92+G93+G94)</f>
        <v>0</v>
      </c>
      <c r="H82" s="29">
        <f>SUM(H83+H84+H85+H89+H90+H91+H92+H93+H94)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5">SUM(D83:E83)</f>
        <v>0</v>
      </c>
      <c r="G83" s="153"/>
      <c r="H83" s="153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5"/>
        <v>0</v>
      </c>
      <c r="G85" s="29">
        <f>SUM(G86:G88)</f>
        <v>0</v>
      </c>
      <c r="H85" s="29">
        <f>SUM(H86:H88)</f>
        <v>0</v>
      </c>
      <c r="I85" s="9" t="e">
        <f t="shared" si="0"/>
        <v>#DIV/0!</v>
      </c>
      <c r="J85" s="8" t="e">
        <f t="shared" si="1"/>
        <v>#DIV/0!</v>
      </c>
    </row>
    <row r="86" spans="1:10" x14ac:dyDescent="0.2">
      <c r="A86" s="167" t="s">
        <v>267</v>
      </c>
      <c r="B86" s="162" t="s">
        <v>388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 t="s">
        <v>268</v>
      </c>
      <c r="B87" s="162" t="s">
        <v>389</v>
      </c>
      <c r="C87" s="16">
        <v>614311</v>
      </c>
      <c r="D87" s="29"/>
      <c r="E87" s="156"/>
      <c r="F87" s="156">
        <f t="shared" ref="F87:F88" si="6">SUM(D87:E87)</f>
        <v>0</v>
      </c>
      <c r="G87" s="153"/>
      <c r="H87" s="153"/>
      <c r="I87" s="9"/>
      <c r="J87" s="8"/>
    </row>
    <row r="88" spans="1:10" x14ac:dyDescent="0.2">
      <c r="A88" s="167" t="s">
        <v>269</v>
      </c>
      <c r="B88" s="162" t="s">
        <v>390</v>
      </c>
      <c r="C88" s="16">
        <v>614311</v>
      </c>
      <c r="D88" s="29"/>
      <c r="E88" s="156"/>
      <c r="F88" s="156">
        <f t="shared" si="6"/>
        <v>0</v>
      </c>
      <c r="G88" s="153"/>
      <c r="H88" s="153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65"/>
      <c r="H90" s="65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3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3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3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8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33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3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3"/>
      <c r="H103" s="33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8"/>
        <v>0</v>
      </c>
      <c r="G104" s="33"/>
      <c r="H104" s="33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3"/>
      <c r="H105" s="33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3"/>
      <c r="H106" s="33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3"/>
      <c r="H107" s="33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8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8"/>
        <v>0</v>
      </c>
      <c r="G109" s="33"/>
      <c r="H109" s="33"/>
      <c r="I109" s="9" t="e">
        <f t="shared" si="0"/>
        <v>#DIV/0!</v>
      </c>
      <c r="J109" s="8" t="e">
        <f t="shared" si="7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8"/>
        <v>0</v>
      </c>
      <c r="G110" s="33"/>
      <c r="H110" s="33"/>
      <c r="I110" s="9" t="e">
        <f t="shared" si="0"/>
        <v>#DIV/0!</v>
      </c>
      <c r="J110" s="8" t="e">
        <f t="shared" si="7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15"/>
      <c r="H111" s="15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15"/>
      <c r="H113" s="15"/>
      <c r="I113" s="9" t="e">
        <f t="shared" si="0"/>
        <v>#DIV/0!</v>
      </c>
      <c r="J113" s="8" t="e">
        <f t="shared" si="7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15"/>
      <c r="H114" s="15"/>
      <c r="I114" s="9" t="e">
        <f t="shared" si="0"/>
        <v>#DIV/0!</v>
      </c>
      <c r="J114" s="8" t="e">
        <f t="shared" si="7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15"/>
      <c r="H115" s="15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15"/>
      <c r="H116" s="15"/>
      <c r="I116" s="9" t="e">
        <f t="shared" ref="I116:I124" si="9">SUM(G116/F116)</f>
        <v>#DIV/0!</v>
      </c>
      <c r="J116" s="8" t="e">
        <f t="shared" si="7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15"/>
      <c r="H117" s="15"/>
      <c r="I117" s="9" t="e">
        <f t="shared" si="9"/>
        <v>#DIV/0!</v>
      </c>
      <c r="J117" s="8" t="e">
        <f t="shared" si="7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15"/>
      <c r="H118" s="15"/>
      <c r="I118" s="9" t="e">
        <f t="shared" si="9"/>
        <v>#DIV/0!</v>
      </c>
      <c r="J118" s="8" t="e">
        <f t="shared" si="7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15"/>
      <c r="H119" s="15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21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15"/>
      <c r="H121" s="15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15"/>
      <c r="H122" s="15"/>
      <c r="I122" s="9" t="e">
        <f t="shared" si="9"/>
        <v>#DIV/0!</v>
      </c>
      <c r="J122" s="8" t="e">
        <f t="shared" si="7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15"/>
      <c r="H123" s="15"/>
      <c r="I123" s="9" t="e">
        <f t="shared" si="9"/>
        <v>#DIV/0!</v>
      </c>
      <c r="J123" s="8" t="e">
        <f t="shared" si="7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0</v>
      </c>
      <c r="F125" s="36">
        <f>SUM(F17+F124)</f>
        <v>0</v>
      </c>
      <c r="G125" s="36">
        <f>SUM(G17+G124)</f>
        <v>0</v>
      </c>
      <c r="H125" s="36">
        <f>SUM(H17+H124)</f>
        <v>0</v>
      </c>
      <c r="I125" s="20" t="e">
        <f>SUM(G125/F125)</f>
        <v>#DIV/0!</v>
      </c>
      <c r="J125" s="19" t="e">
        <f>SUM(G125/H125)</f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view="pageBreakPreview" topLeftCell="A4" zoomScaleNormal="100" zoomScaleSheetLayoutView="100" workbookViewId="0">
      <pane ySplit="12" topLeftCell="A16" activePane="bottomLeft" state="frozen"/>
      <selection activeCell="A4" sqref="A4"/>
      <selection pane="bottomLeft" activeCell="L15" sqref="L15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383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79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G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ref="H17" si="1">SUM(H18+H99+H112+H120)</f>
        <v>0</v>
      </c>
      <c r="I17" s="36" t="e">
        <f>SUM(I18+I99+I112+I120)</f>
        <v>#DIV/0!</v>
      </c>
      <c r="J17" s="36" t="e">
        <f t="shared" ref="J17" si="2">SUM(J18+J99+J112+J120)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3">SUM(E19+E24+E82+E90)</f>
        <v>0</v>
      </c>
      <c r="F18" s="36">
        <f t="shared" si="3"/>
        <v>0</v>
      </c>
      <c r="G18" s="36">
        <f t="shared" si="3"/>
        <v>0</v>
      </c>
      <c r="H18" s="57">
        <f t="shared" ref="H18" si="4">SUM(H19+H24+H82+H90)</f>
        <v>0</v>
      </c>
      <c r="I18" s="36" t="e">
        <f t="shared" si="3"/>
        <v>#DIV/0!</v>
      </c>
      <c r="J18" s="36" t="e">
        <f t="shared" si="3"/>
        <v>#DIV/0!</v>
      </c>
    </row>
    <row r="19" spans="1:10" ht="15" customHeight="1" x14ac:dyDescent="0.2">
      <c r="A19" s="202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89">
        <f>SUM(H20+H22)</f>
        <v>0</v>
      </c>
      <c r="I19" s="9" t="e">
        <f t="shared" ref="I19:I115" si="5">SUM(G19/F19)</f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5"/>
        <v>#DIV/0!</v>
      </c>
      <c r="J20" s="8" t="e">
        <f t="shared" ref="J20:J93" si="6">SUM(G20/H20)</f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7">SUM(D21:E21)</f>
        <v>0</v>
      </c>
      <c r="G21" s="156"/>
      <c r="H21" s="191"/>
      <c r="I21" s="9" t="e">
        <f t="shared" si="5"/>
        <v>#DIV/0!</v>
      </c>
      <c r="J21" s="8" t="e">
        <f t="shared" si="6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7"/>
        <v>0</v>
      </c>
      <c r="G22" s="33">
        <f>SUM(G23:G23)</f>
        <v>0</v>
      </c>
      <c r="H22" s="62">
        <f>SUM(H23:H23)</f>
        <v>0</v>
      </c>
      <c r="I22" s="9" t="e">
        <f t="shared" si="5"/>
        <v>#DIV/0!</v>
      </c>
      <c r="J22" s="8" t="e">
        <f t="shared" si="6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7"/>
        <v>0</v>
      </c>
      <c r="G23" s="15"/>
      <c r="H23" s="63"/>
      <c r="I23" s="9" t="e">
        <f t="shared" si="5"/>
        <v>#DIV/0!</v>
      </c>
      <c r="J23" s="8" t="e">
        <f t="shared" si="6"/>
        <v>#DIV/0!</v>
      </c>
    </row>
    <row r="24" spans="1:10" ht="15" customHeight="1" x14ac:dyDescent="0.2">
      <c r="A24" s="203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7"/>
        <v>0</v>
      </c>
      <c r="G24" s="66">
        <f>SUM(G25+G35+G41+G46+G51+G54+G57+G61+G65)</f>
        <v>0</v>
      </c>
      <c r="H24" s="192">
        <f>SUM(H25+H35+H41+H46+H51+H54+H57+H61+H65)</f>
        <v>0</v>
      </c>
      <c r="I24" s="9" t="e">
        <f t="shared" si="5"/>
        <v>#DIV/0!</v>
      </c>
      <c r="J24" s="8" t="e">
        <f t="shared" si="6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7"/>
        <v>0</v>
      </c>
      <c r="G25" s="15">
        <f>SUM(G26:G34)</f>
        <v>0</v>
      </c>
      <c r="H25" s="63">
        <f>SUM(H26:H34)</f>
        <v>0</v>
      </c>
      <c r="I25" s="9" t="e">
        <f t="shared" si="5"/>
        <v>#DIV/0!</v>
      </c>
      <c r="J25" s="8" t="e">
        <f t="shared" si="6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7"/>
        <v>0</v>
      </c>
      <c r="G26" s="15"/>
      <c r="H26" s="63"/>
      <c r="I26" s="9" t="e">
        <f t="shared" si="5"/>
        <v>#DIV/0!</v>
      </c>
      <c r="J26" s="8" t="e">
        <f t="shared" si="6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7"/>
        <v>0</v>
      </c>
      <c r="G27" s="15"/>
      <c r="H27" s="63"/>
      <c r="I27" s="9" t="e">
        <f t="shared" si="5"/>
        <v>#DIV/0!</v>
      </c>
      <c r="J27" s="8" t="e">
        <f t="shared" si="6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7"/>
        <v>0</v>
      </c>
      <c r="G28" s="15"/>
      <c r="H28" s="63"/>
      <c r="I28" s="9" t="e">
        <f t="shared" si="5"/>
        <v>#DIV/0!</v>
      </c>
      <c r="J28" s="8" t="e">
        <f t="shared" si="6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7"/>
        <v>0</v>
      </c>
      <c r="G29" s="15"/>
      <c r="H29" s="63"/>
      <c r="I29" s="9" t="e">
        <f t="shared" si="5"/>
        <v>#DIV/0!</v>
      </c>
      <c r="J29" s="8" t="e">
        <f t="shared" si="6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7"/>
        <v>0</v>
      </c>
      <c r="G30" s="15"/>
      <c r="H30" s="63"/>
      <c r="I30" s="9" t="e">
        <f t="shared" si="5"/>
        <v>#DIV/0!</v>
      </c>
      <c r="J30" s="8" t="e">
        <f t="shared" si="6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7"/>
        <v>0</v>
      </c>
      <c r="G31" s="15"/>
      <c r="H31" s="63"/>
      <c r="I31" s="9" t="e">
        <f t="shared" si="5"/>
        <v>#DIV/0!</v>
      </c>
      <c r="J31" s="8" t="e">
        <f t="shared" si="6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7"/>
        <v>0</v>
      </c>
      <c r="G32" s="15"/>
      <c r="H32" s="63"/>
      <c r="I32" s="9" t="e">
        <f t="shared" si="5"/>
        <v>#DIV/0!</v>
      </c>
      <c r="J32" s="8" t="e">
        <f t="shared" si="6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7"/>
        <v>0</v>
      </c>
      <c r="G33" s="15"/>
      <c r="H33" s="63"/>
      <c r="I33" s="9" t="e">
        <f t="shared" si="5"/>
        <v>#DIV/0!</v>
      </c>
      <c r="J33" s="8" t="e">
        <f t="shared" si="6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7"/>
        <v>0</v>
      </c>
      <c r="G34" s="15"/>
      <c r="H34" s="63"/>
      <c r="I34" s="9" t="e">
        <f t="shared" si="5"/>
        <v>#DIV/0!</v>
      </c>
      <c r="J34" s="8" t="e">
        <f t="shared" si="6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7"/>
        <v>0</v>
      </c>
      <c r="G35" s="65">
        <f>SUM(G36:G41)</f>
        <v>0</v>
      </c>
      <c r="H35" s="189">
        <f>SUM(H36:H41)</f>
        <v>0</v>
      </c>
      <c r="I35" s="9" t="e">
        <f t="shared" si="5"/>
        <v>#DIV/0!</v>
      </c>
      <c r="J35" s="8" t="e">
        <f t="shared" si="6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7"/>
        <v>0</v>
      </c>
      <c r="G36" s="15"/>
      <c r="H36" s="63"/>
      <c r="I36" s="9" t="e">
        <f t="shared" si="5"/>
        <v>#DIV/0!</v>
      </c>
      <c r="J36" s="8" t="e">
        <f t="shared" si="6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7"/>
        <v>0</v>
      </c>
      <c r="G37" s="15"/>
      <c r="H37" s="63"/>
      <c r="I37" s="9" t="e">
        <f t="shared" si="5"/>
        <v>#DIV/0!</v>
      </c>
      <c r="J37" s="8" t="e">
        <f t="shared" si="6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7"/>
        <v>0</v>
      </c>
      <c r="G38" s="15"/>
      <c r="H38" s="63"/>
      <c r="I38" s="9" t="e">
        <f t="shared" si="5"/>
        <v>#DIV/0!</v>
      </c>
      <c r="J38" s="8" t="e">
        <f t="shared" si="6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7"/>
        <v>0</v>
      </c>
      <c r="G39" s="15"/>
      <c r="H39" s="63"/>
      <c r="I39" s="9" t="e">
        <f t="shared" si="5"/>
        <v>#DIV/0!</v>
      </c>
      <c r="J39" s="8" t="e">
        <f t="shared" si="6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7"/>
        <v>0</v>
      </c>
      <c r="G40" s="15"/>
      <c r="H40" s="63"/>
      <c r="I40" s="9" t="e">
        <f t="shared" si="5"/>
        <v>#DIV/0!</v>
      </c>
      <c r="J40" s="8" t="e">
        <f t="shared" si="6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7"/>
        <v>0</v>
      </c>
      <c r="G41" s="15">
        <f>SUM(G42)</f>
        <v>0</v>
      </c>
      <c r="H41" s="63">
        <f>SUM(H42)</f>
        <v>0</v>
      </c>
      <c r="I41" s="9" t="e">
        <f t="shared" si="5"/>
        <v>#DIV/0!</v>
      </c>
      <c r="J41" s="8" t="e">
        <f t="shared" si="6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7"/>
        <v>0</v>
      </c>
      <c r="G42" s="15"/>
      <c r="H42" s="63"/>
      <c r="I42" s="9" t="e">
        <f t="shared" si="5"/>
        <v>#DIV/0!</v>
      </c>
      <c r="J42" s="8" t="e">
        <f t="shared" si="6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8">SUM(D46:E46)</f>
        <v>0</v>
      </c>
      <c r="G46" s="65">
        <f>SUM(G47:G50)</f>
        <v>0</v>
      </c>
      <c r="H46" s="189">
        <f>SUM(H47:H50)</f>
        <v>0</v>
      </c>
      <c r="I46" s="9" t="e">
        <f t="shared" si="5"/>
        <v>#DIV/0!</v>
      </c>
      <c r="J46" s="8" t="e">
        <f t="shared" si="6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8"/>
        <v>0</v>
      </c>
      <c r="G47" s="15"/>
      <c r="H47" s="63"/>
      <c r="I47" s="9" t="e">
        <f t="shared" si="5"/>
        <v>#DIV/0!</v>
      </c>
      <c r="J47" s="8" t="e">
        <f t="shared" si="6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8"/>
        <v>0</v>
      </c>
      <c r="G48" s="15"/>
      <c r="H48" s="63"/>
      <c r="I48" s="9" t="e">
        <f t="shared" si="5"/>
        <v>#DIV/0!</v>
      </c>
      <c r="J48" s="8" t="e">
        <f t="shared" si="6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8"/>
        <v>0</v>
      </c>
      <c r="G49" s="15"/>
      <c r="H49" s="63"/>
      <c r="I49" s="9" t="e">
        <f t="shared" si="5"/>
        <v>#DIV/0!</v>
      </c>
      <c r="J49" s="8" t="e">
        <f t="shared" si="6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8"/>
        <v>0</v>
      </c>
      <c r="G50" s="15"/>
      <c r="H50" s="63"/>
      <c r="I50" s="9" t="e">
        <f t="shared" si="5"/>
        <v>#DIV/0!</v>
      </c>
      <c r="J50" s="8" t="e">
        <f t="shared" si="6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8"/>
        <v>0</v>
      </c>
      <c r="G51" s="65">
        <f>SUM(G52:G53)</f>
        <v>0</v>
      </c>
      <c r="H51" s="189">
        <f>SUM(H52:H53)</f>
        <v>0</v>
      </c>
      <c r="I51" s="9" t="e">
        <f t="shared" si="5"/>
        <v>#DIV/0!</v>
      </c>
      <c r="J51" s="8" t="e">
        <f t="shared" si="6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8"/>
        <v>0</v>
      </c>
      <c r="G52" s="15"/>
      <c r="H52" s="63"/>
      <c r="I52" s="9" t="e">
        <f t="shared" si="5"/>
        <v>#DIV/0!</v>
      </c>
      <c r="J52" s="8" t="e">
        <f t="shared" si="6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63"/>
      <c r="I53" s="9" t="e">
        <f t="shared" si="5"/>
        <v>#DIV/0!</v>
      </c>
      <c r="J53" s="8" t="e">
        <f t="shared" si="6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5"/>
        <v>#DIV/0!</v>
      </c>
      <c r="J54" s="8" t="e">
        <f t="shared" si="6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93"/>
      <c r="I55" s="9" t="e">
        <f t="shared" si="5"/>
        <v>#DIV/0!</v>
      </c>
      <c r="J55" s="8" t="e">
        <f t="shared" si="6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62"/>
      <c r="I56" s="9" t="e">
        <f t="shared" si="5"/>
        <v>#DIV/0!</v>
      </c>
      <c r="J56" s="8" t="e">
        <f t="shared" si="6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9">SUM(D57:E57)</f>
        <v>0</v>
      </c>
      <c r="G57" s="33">
        <f>SUM(G58:G60)</f>
        <v>0</v>
      </c>
      <c r="H57" s="62">
        <f>SUM(H58:H60)</f>
        <v>0</v>
      </c>
      <c r="I57" s="9" t="e">
        <f t="shared" si="5"/>
        <v>#DIV/0!</v>
      </c>
      <c r="J57" s="8" t="e">
        <f t="shared" si="6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9"/>
        <v>0</v>
      </c>
      <c r="G58" s="153"/>
      <c r="H58" s="193"/>
      <c r="I58" s="9" t="e">
        <f t="shared" si="5"/>
        <v>#DIV/0!</v>
      </c>
      <c r="J58" s="8" t="e">
        <f t="shared" si="6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9"/>
        <v>0</v>
      </c>
      <c r="G59" s="33"/>
      <c r="H59" s="62"/>
      <c r="I59" s="9" t="e">
        <f t="shared" si="5"/>
        <v>#DIV/0!</v>
      </c>
      <c r="J59" s="8" t="e">
        <f t="shared" si="6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9"/>
        <v>0</v>
      </c>
      <c r="G60" s="33"/>
      <c r="H60" s="62"/>
      <c r="I60" s="9" t="e">
        <f t="shared" si="5"/>
        <v>#DIV/0!</v>
      </c>
      <c r="J60" s="8" t="e">
        <f t="shared" si="6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9"/>
        <v>0</v>
      </c>
      <c r="G61" s="65">
        <f>SUM(G62:G64)</f>
        <v>0</v>
      </c>
      <c r="H61" s="58">
        <f>SUM(H62:H64)</f>
        <v>0</v>
      </c>
      <c r="I61" s="9" t="e">
        <f t="shared" si="5"/>
        <v>#DIV/0!</v>
      </c>
      <c r="J61" s="8" t="e">
        <f t="shared" si="6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9"/>
        <v>0</v>
      </c>
      <c r="G62" s="153"/>
      <c r="H62" s="193"/>
      <c r="I62" s="9" t="e">
        <f t="shared" si="5"/>
        <v>#DIV/0!</v>
      </c>
      <c r="J62" s="8" t="e">
        <f t="shared" si="6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9"/>
        <v>0</v>
      </c>
      <c r="G63" s="33"/>
      <c r="H63" s="62"/>
      <c r="I63" s="9" t="e">
        <f t="shared" si="5"/>
        <v>#DIV/0!</v>
      </c>
      <c r="J63" s="8" t="e">
        <f t="shared" si="6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9"/>
        <v>0</v>
      </c>
      <c r="G64" s="33"/>
      <c r="H64" s="62"/>
      <c r="I64" s="9" t="e">
        <f t="shared" si="5"/>
        <v>#DIV/0!</v>
      </c>
      <c r="J64" s="8" t="e">
        <f t="shared" si="6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9"/>
        <v>0</v>
      </c>
      <c r="G65" s="33">
        <f>SUM(G66:G81)</f>
        <v>0</v>
      </c>
      <c r="H65" s="62">
        <f>SUM(H66:H81)</f>
        <v>0</v>
      </c>
      <c r="I65" s="9" t="e">
        <f t="shared" si="5"/>
        <v>#DIV/0!</v>
      </c>
      <c r="J65" s="8" t="e">
        <f t="shared" si="6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9"/>
        <v>0</v>
      </c>
      <c r="G66" s="153"/>
      <c r="H66" s="193"/>
      <c r="I66" s="9" t="e">
        <f t="shared" si="5"/>
        <v>#DIV/0!</v>
      </c>
      <c r="J66" s="8" t="e">
        <f t="shared" si="6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9"/>
        <v>0</v>
      </c>
      <c r="G67" s="33"/>
      <c r="H67" s="62"/>
      <c r="I67" s="9" t="e">
        <f t="shared" si="5"/>
        <v>#DIV/0!</v>
      </c>
      <c r="J67" s="8" t="e">
        <f t="shared" si="6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9"/>
        <v>0</v>
      </c>
      <c r="G68" s="33"/>
      <c r="H68" s="62"/>
      <c r="I68" s="9" t="e">
        <f t="shared" si="5"/>
        <v>#DIV/0!</v>
      </c>
      <c r="J68" s="8" t="e">
        <f t="shared" si="6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9"/>
        <v>0</v>
      </c>
      <c r="G69" s="33"/>
      <c r="H69" s="62"/>
      <c r="I69" s="9" t="e">
        <f t="shared" si="5"/>
        <v>#DIV/0!</v>
      </c>
      <c r="J69" s="8" t="e">
        <f t="shared" si="6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9"/>
        <v>0</v>
      </c>
      <c r="G70" s="33"/>
      <c r="H70" s="62"/>
      <c r="I70" s="9" t="e">
        <f t="shared" si="5"/>
        <v>#DIV/0!</v>
      </c>
      <c r="J70" s="8" t="e">
        <f t="shared" si="6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9"/>
        <v>0</v>
      </c>
      <c r="G71" s="33"/>
      <c r="H71" s="62"/>
      <c r="I71" s="9" t="e">
        <f t="shared" si="5"/>
        <v>#DIV/0!</v>
      </c>
      <c r="J71" s="8" t="e">
        <f t="shared" si="6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9"/>
        <v>0</v>
      </c>
      <c r="G72" s="33"/>
      <c r="H72" s="62"/>
      <c r="I72" s="9" t="e">
        <f t="shared" si="5"/>
        <v>#DIV/0!</v>
      </c>
      <c r="J72" s="8" t="e">
        <f t="shared" si="6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9"/>
        <v>0</v>
      </c>
      <c r="G73" s="33"/>
      <c r="H73" s="62"/>
      <c r="I73" s="9" t="e">
        <f t="shared" si="5"/>
        <v>#DIV/0!</v>
      </c>
      <c r="J73" s="8" t="e">
        <f t="shared" si="6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9"/>
        <v>0</v>
      </c>
      <c r="G74" s="33"/>
      <c r="H74" s="62"/>
      <c r="I74" s="9" t="e">
        <f t="shared" si="5"/>
        <v>#DIV/0!</v>
      </c>
      <c r="J74" s="8" t="e">
        <f t="shared" si="6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9"/>
        <v>0</v>
      </c>
      <c r="G75" s="33"/>
      <c r="H75" s="62"/>
      <c r="I75" s="9" t="e">
        <f t="shared" si="5"/>
        <v>#DIV/0!</v>
      </c>
      <c r="J75" s="8" t="e">
        <f t="shared" si="6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9"/>
        <v>0</v>
      </c>
      <c r="G76" s="33"/>
      <c r="H76" s="62"/>
      <c r="I76" s="9" t="e">
        <f t="shared" si="5"/>
        <v>#DIV/0!</v>
      </c>
      <c r="J76" s="8" t="e">
        <f t="shared" si="6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9"/>
        <v>0</v>
      </c>
      <c r="G77" s="33"/>
      <c r="H77" s="62"/>
      <c r="I77" s="9" t="e">
        <f t="shared" si="5"/>
        <v>#DIV/0!</v>
      </c>
      <c r="J77" s="8" t="e">
        <f t="shared" si="6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9"/>
        <v>0</v>
      </c>
      <c r="G78" s="33"/>
      <c r="H78" s="62"/>
      <c r="I78" s="9" t="e">
        <f t="shared" si="5"/>
        <v>#DIV/0!</v>
      </c>
      <c r="J78" s="8" t="e">
        <f t="shared" si="6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9"/>
        <v>0</v>
      </c>
      <c r="G79" s="33"/>
      <c r="H79" s="62"/>
      <c r="I79" s="9" t="e">
        <f t="shared" si="5"/>
        <v>#DIV/0!</v>
      </c>
      <c r="J79" s="8" t="e">
        <f t="shared" si="6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9"/>
        <v>0</v>
      </c>
      <c r="G80" s="33"/>
      <c r="H80" s="62"/>
      <c r="I80" s="9" t="e">
        <f t="shared" si="5"/>
        <v>#DIV/0!</v>
      </c>
      <c r="J80" s="8" t="e">
        <f t="shared" si="6"/>
        <v>#DIV/0!</v>
      </c>
    </row>
    <row r="81" spans="1:11" x14ac:dyDescent="0.2">
      <c r="A81" s="13" t="s">
        <v>266</v>
      </c>
      <c r="B81" s="32" t="s">
        <v>186</v>
      </c>
      <c r="C81" s="16"/>
      <c r="D81" s="29"/>
      <c r="E81" s="29"/>
      <c r="F81" s="156">
        <f t="shared" si="9"/>
        <v>0</v>
      </c>
      <c r="G81" s="33"/>
      <c r="H81" s="62"/>
      <c r="I81" s="9" t="e">
        <f t="shared" si="5"/>
        <v>#DIV/0!</v>
      </c>
      <c r="J81" s="8" t="e">
        <f t="shared" si="6"/>
        <v>#DIV/0!</v>
      </c>
    </row>
    <row r="82" spans="1:11" s="187" customFormat="1" ht="24" x14ac:dyDescent="0.2">
      <c r="A82" s="203">
        <v>16</v>
      </c>
      <c r="B82" s="95" t="s">
        <v>4</v>
      </c>
      <c r="C82" s="96">
        <v>614000</v>
      </c>
      <c r="D82" s="204">
        <f>SUM(D83:D84)</f>
        <v>0</v>
      </c>
      <c r="E82" s="204">
        <f>SUM(E83+E85+E89)</f>
        <v>0</v>
      </c>
      <c r="F82" s="204">
        <f>SUM(F83+F85+F89)</f>
        <v>0</v>
      </c>
      <c r="G82" s="204">
        <f>SUM(G83+G85+G89)</f>
        <v>0</v>
      </c>
      <c r="H82" s="205">
        <f>SUM(H83+H85+H89)</f>
        <v>0</v>
      </c>
      <c r="I82" s="206" t="e">
        <f t="shared" si="5"/>
        <v>#DIV/0!</v>
      </c>
      <c r="J82" s="207" t="e">
        <f t="shared" si="6"/>
        <v>#DIV/0!</v>
      </c>
    </row>
    <row r="83" spans="1:11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10">SUM(D83:E83)</f>
        <v>0</v>
      </c>
      <c r="G83" s="153"/>
      <c r="H83" s="193"/>
      <c r="I83" s="9" t="e">
        <f t="shared" si="5"/>
        <v>#DIV/0!</v>
      </c>
      <c r="J83" s="8" t="e">
        <f t="shared" si="6"/>
        <v>#DIV/0!</v>
      </c>
      <c r="K83" s="29">
        <f>SUM(K84+K86+K90)</f>
        <v>0</v>
      </c>
    </row>
    <row r="84" spans="1:11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10"/>
        <v>0</v>
      </c>
      <c r="G84" s="33"/>
      <c r="H84" s="62"/>
      <c r="I84" s="9" t="e">
        <f t="shared" si="5"/>
        <v>#DIV/0!</v>
      </c>
      <c r="J84" s="8" t="e">
        <f t="shared" si="6"/>
        <v>#DIV/0!</v>
      </c>
    </row>
    <row r="85" spans="1:11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10"/>
        <v>0</v>
      </c>
      <c r="G85" s="33">
        <f>G86</f>
        <v>0</v>
      </c>
      <c r="H85" s="62">
        <f>H86</f>
        <v>0</v>
      </c>
      <c r="I85" s="9" t="e">
        <f t="shared" si="5"/>
        <v>#DIV/0!</v>
      </c>
      <c r="J85" s="8" t="e">
        <f t="shared" si="6"/>
        <v>#DIV/0!</v>
      </c>
    </row>
    <row r="86" spans="1:11" x14ac:dyDescent="0.2">
      <c r="A86" s="167" t="s">
        <v>267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3"/>
      <c r="I86" s="9" t="e">
        <f t="shared" si="5"/>
        <v>#DIV/0!</v>
      </c>
      <c r="J86" s="8" t="e">
        <f t="shared" si="6"/>
        <v>#DIV/0!</v>
      </c>
    </row>
    <row r="87" spans="1:11" x14ac:dyDescent="0.2">
      <c r="A87" s="13" t="s">
        <v>268</v>
      </c>
      <c r="B87" s="162" t="s">
        <v>34</v>
      </c>
      <c r="C87" s="16">
        <v>614311</v>
      </c>
      <c r="D87" s="29"/>
      <c r="E87" s="156"/>
      <c r="F87" s="156">
        <f t="shared" ref="F87:F88" si="11">SUM(D87:E87)</f>
        <v>0</v>
      </c>
      <c r="G87" s="153"/>
      <c r="H87" s="193"/>
      <c r="I87" s="9"/>
      <c r="J87" s="8"/>
    </row>
    <row r="88" spans="1:11" x14ac:dyDescent="0.2">
      <c r="A88" s="167">
        <v>43178</v>
      </c>
      <c r="B88" s="162" t="s">
        <v>34</v>
      </c>
      <c r="C88" s="16">
        <v>614311</v>
      </c>
      <c r="D88" s="29"/>
      <c r="E88" s="156"/>
      <c r="F88" s="156">
        <f t="shared" si="11"/>
        <v>0</v>
      </c>
      <c r="G88" s="153"/>
      <c r="H88" s="193"/>
      <c r="I88" s="9"/>
      <c r="J88" s="8"/>
    </row>
    <row r="89" spans="1:11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10"/>
        <v>0</v>
      </c>
      <c r="G89" s="33"/>
      <c r="H89" s="62"/>
      <c r="I89" s="9" t="e">
        <f t="shared" si="5"/>
        <v>#DIV/0!</v>
      </c>
      <c r="J89" s="8" t="e">
        <f t="shared" si="6"/>
        <v>#DIV/0!</v>
      </c>
    </row>
    <row r="90" spans="1:11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10"/>
        <v>0</v>
      </c>
      <c r="G90" s="33"/>
      <c r="H90" s="62"/>
      <c r="I90" s="9" t="e">
        <f t="shared" si="5"/>
        <v>#DIV/0!</v>
      </c>
      <c r="J90" s="8" t="e">
        <f t="shared" si="6"/>
        <v>#DIV/0!</v>
      </c>
    </row>
    <row r="91" spans="1:11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10"/>
        <v>0</v>
      </c>
      <c r="G91" s="33"/>
      <c r="H91" s="62"/>
      <c r="I91" s="9" t="e">
        <f t="shared" si="5"/>
        <v>#DIV/0!</v>
      </c>
      <c r="J91" s="8" t="e">
        <f t="shared" si="6"/>
        <v>#DIV/0!</v>
      </c>
    </row>
    <row r="92" spans="1:11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10"/>
        <v>0</v>
      </c>
      <c r="G92" s="33"/>
      <c r="H92" s="62"/>
      <c r="I92" s="9" t="e">
        <f t="shared" si="5"/>
        <v>#DIV/0!</v>
      </c>
      <c r="J92" s="8" t="e">
        <f t="shared" si="6"/>
        <v>#DIV/0!</v>
      </c>
    </row>
    <row r="93" spans="1:11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10"/>
        <v>0</v>
      </c>
      <c r="G93" s="33"/>
      <c r="H93" s="62"/>
      <c r="I93" s="9" t="e">
        <f t="shared" si="5"/>
        <v>#DIV/0!</v>
      </c>
      <c r="J93" s="8" t="e">
        <f t="shared" si="6"/>
        <v>#DIV/0!</v>
      </c>
    </row>
    <row r="94" spans="1:11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5"/>
        <v>#DIV/0!</v>
      </c>
      <c r="J94" s="8" t="e">
        <f t="shared" ref="J94:J123" si="12">SUM(G94/H94)</f>
        <v>#DIV/0!</v>
      </c>
    </row>
    <row r="95" spans="1:11" x14ac:dyDescent="0.2">
      <c r="A95" s="208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3">SUM(D95:E95)</f>
        <v>0</v>
      </c>
      <c r="G95" s="29">
        <f>SUM(G96:G98)</f>
        <v>0</v>
      </c>
      <c r="H95" s="61">
        <f>SUM(H96:H98)</f>
        <v>0</v>
      </c>
      <c r="I95" s="9" t="e">
        <f t="shared" si="5"/>
        <v>#DIV/0!</v>
      </c>
      <c r="J95" s="8" t="e">
        <f t="shared" si="12"/>
        <v>#DIV/0!</v>
      </c>
    </row>
    <row r="96" spans="1:11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3"/>
        <v>0</v>
      </c>
      <c r="G96" s="33"/>
      <c r="H96" s="62"/>
      <c r="I96" s="9" t="e">
        <f t="shared" si="5"/>
        <v>#DIV/0!</v>
      </c>
      <c r="J96" s="8" t="e">
        <f t="shared" si="12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3"/>
        <v>0</v>
      </c>
      <c r="G97" s="33"/>
      <c r="H97" s="62"/>
      <c r="I97" s="9" t="e">
        <f t="shared" si="5"/>
        <v>#DIV/0!</v>
      </c>
      <c r="J97" s="8" t="e">
        <f t="shared" si="12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3"/>
        <v>0</v>
      </c>
      <c r="G98" s="33"/>
      <c r="H98" s="62"/>
      <c r="I98" s="9" t="e">
        <f t="shared" si="5"/>
        <v>#DIV/0!</v>
      </c>
      <c r="J98" s="8" t="e">
        <f t="shared" si="12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3"/>
        <v>0</v>
      </c>
      <c r="G99" s="36">
        <f>SUM(G100+G108)</f>
        <v>0</v>
      </c>
      <c r="H99" s="57">
        <f>SUM(H100+H108)</f>
        <v>0</v>
      </c>
      <c r="I99" s="20" t="e">
        <f t="shared" si="5"/>
        <v>#DIV/0!</v>
      </c>
      <c r="J99" s="19" t="e">
        <f t="shared" si="12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3"/>
        <v>0</v>
      </c>
      <c r="G100" s="29">
        <f>SUM(G101:G107)</f>
        <v>0</v>
      </c>
      <c r="H100" s="61">
        <f>SUM(H101:H107)</f>
        <v>0</v>
      </c>
      <c r="I100" s="9" t="e">
        <f t="shared" si="5"/>
        <v>#DIV/0!</v>
      </c>
      <c r="J100" s="8" t="e">
        <f t="shared" si="12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3"/>
        <v>0</v>
      </c>
      <c r="G101" s="33"/>
      <c r="H101" s="62"/>
      <c r="I101" s="9" t="e">
        <f t="shared" si="5"/>
        <v>#DIV/0!</v>
      </c>
      <c r="J101" s="8" t="e">
        <f t="shared" si="12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3"/>
        <v>0</v>
      </c>
      <c r="G102" s="33"/>
      <c r="H102" s="62"/>
      <c r="I102" s="9" t="e">
        <f t="shared" si="5"/>
        <v>#DIV/0!</v>
      </c>
      <c r="J102" s="8" t="e">
        <f t="shared" si="12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3"/>
        <v>0</v>
      </c>
      <c r="G103" s="33"/>
      <c r="H103" s="62"/>
      <c r="I103" s="9" t="e">
        <f t="shared" si="5"/>
        <v>#DIV/0!</v>
      </c>
      <c r="J103" s="8" t="e">
        <f t="shared" si="12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13"/>
        <v>0</v>
      </c>
      <c r="G104" s="33"/>
      <c r="H104" s="62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3"/>
        <v>0</v>
      </c>
      <c r="G105" s="33"/>
      <c r="H105" s="62"/>
      <c r="I105" s="9" t="e">
        <f t="shared" si="5"/>
        <v>#DIV/0!</v>
      </c>
      <c r="J105" s="8" t="e">
        <f t="shared" si="12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3"/>
        <v>0</v>
      </c>
      <c r="G106" s="33"/>
      <c r="H106" s="62"/>
      <c r="I106" s="9" t="e">
        <f t="shared" si="5"/>
        <v>#DIV/0!</v>
      </c>
      <c r="J106" s="8" t="e">
        <f t="shared" si="12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3"/>
        <v>0</v>
      </c>
      <c r="G107" s="33"/>
      <c r="H107" s="62"/>
      <c r="I107" s="9" t="e">
        <f t="shared" si="5"/>
        <v>#DIV/0!</v>
      </c>
      <c r="J107" s="8" t="e">
        <f t="shared" si="12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3"/>
        <v>0</v>
      </c>
      <c r="G108" s="29">
        <f>SUM(G109:G111)</f>
        <v>0</v>
      </c>
      <c r="H108" s="61">
        <f>SUM(H109:H111)</f>
        <v>0</v>
      </c>
      <c r="I108" s="9" t="e">
        <f t="shared" si="5"/>
        <v>#DIV/0!</v>
      </c>
      <c r="J108" s="8" t="e">
        <f t="shared" si="12"/>
        <v>#DIV/0!</v>
      </c>
    </row>
    <row r="109" spans="1:10" x14ac:dyDescent="0.2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3"/>
        <v>0</v>
      </c>
      <c r="G109" s="33"/>
      <c r="H109" s="62"/>
      <c r="I109" s="9" t="e">
        <f t="shared" si="5"/>
        <v>#DIV/0!</v>
      </c>
      <c r="J109" s="8" t="e">
        <f t="shared" si="12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3"/>
        <v>0</v>
      </c>
      <c r="G110" s="33"/>
      <c r="H110" s="62"/>
      <c r="I110" s="9" t="e">
        <f t="shared" si="5"/>
        <v>#DIV/0!</v>
      </c>
      <c r="J110" s="8" t="e">
        <f t="shared" si="12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3"/>
        <v>0</v>
      </c>
      <c r="G111" s="15"/>
      <c r="H111" s="63"/>
      <c r="I111" s="9" t="e">
        <f t="shared" si="5"/>
        <v>#DIV/0!</v>
      </c>
      <c r="J111" s="8" t="e">
        <f t="shared" si="12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3"/>
        <v>0</v>
      </c>
      <c r="G112" s="21">
        <f>SUM(G113:G119)</f>
        <v>0</v>
      </c>
      <c r="H112" s="64">
        <f>SUM(H113:H119)</f>
        <v>0</v>
      </c>
      <c r="I112" s="20" t="e">
        <f t="shared" si="5"/>
        <v>#DIV/0!</v>
      </c>
      <c r="J112" s="19" t="e">
        <f t="shared" si="12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3"/>
        <v>0</v>
      </c>
      <c r="G113" s="15"/>
      <c r="H113" s="63"/>
      <c r="I113" s="9" t="e">
        <f t="shared" si="5"/>
        <v>#DIV/0!</v>
      </c>
      <c r="J113" s="8" t="e">
        <f t="shared" si="12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3"/>
        <v>0</v>
      </c>
      <c r="G114" s="15"/>
      <c r="H114" s="63"/>
      <c r="I114" s="9" t="e">
        <f t="shared" si="5"/>
        <v>#DIV/0!</v>
      </c>
      <c r="J114" s="8" t="e">
        <f t="shared" si="12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3"/>
        <v>0</v>
      </c>
      <c r="G115" s="15"/>
      <c r="H115" s="63"/>
      <c r="I115" s="9" t="e">
        <f t="shared" si="5"/>
        <v>#DIV/0!</v>
      </c>
      <c r="J115" s="8" t="e">
        <f t="shared" si="12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3"/>
        <v>0</v>
      </c>
      <c r="G116" s="15"/>
      <c r="H116" s="63"/>
      <c r="I116" s="9" t="e">
        <f t="shared" ref="I116:I124" si="14">SUM(G116/F116)</f>
        <v>#DIV/0!</v>
      </c>
      <c r="J116" s="8" t="e">
        <f t="shared" si="12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3"/>
        <v>0</v>
      </c>
      <c r="G117" s="15"/>
      <c r="H117" s="63"/>
      <c r="I117" s="9" t="e">
        <f t="shared" si="14"/>
        <v>#DIV/0!</v>
      </c>
      <c r="J117" s="8" t="e">
        <f t="shared" si="12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3"/>
        <v>0</v>
      </c>
      <c r="G118" s="15"/>
      <c r="H118" s="63"/>
      <c r="I118" s="9" t="e">
        <f t="shared" si="14"/>
        <v>#DIV/0!</v>
      </c>
      <c r="J118" s="8" t="e">
        <f t="shared" si="12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3"/>
        <v>0</v>
      </c>
      <c r="G119" s="15"/>
      <c r="H119" s="63"/>
      <c r="I119" s="9" t="e">
        <f t="shared" si="14"/>
        <v>#DIV/0!</v>
      </c>
      <c r="J119" s="8" t="e">
        <f t="shared" si="12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3"/>
        <v>0</v>
      </c>
      <c r="G120" s="21">
        <f>SUM(G121:G123)</f>
        <v>0</v>
      </c>
      <c r="H120" s="64">
        <f>SUM(H121:H123)</f>
        <v>0</v>
      </c>
      <c r="I120" s="20" t="e">
        <f t="shared" si="14"/>
        <v>#DIV/0!</v>
      </c>
      <c r="J120" s="19" t="e">
        <f t="shared" si="12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3"/>
        <v>0</v>
      </c>
      <c r="G121" s="15"/>
      <c r="H121" s="63"/>
      <c r="I121" s="9" t="e">
        <f t="shared" si="14"/>
        <v>#DIV/0!</v>
      </c>
      <c r="J121" s="8" t="e">
        <f t="shared" si="12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3"/>
        <v>0</v>
      </c>
      <c r="G122" s="15"/>
      <c r="H122" s="63"/>
      <c r="I122" s="9" t="e">
        <f t="shared" si="14"/>
        <v>#DIV/0!</v>
      </c>
      <c r="J122" s="8" t="e">
        <f t="shared" si="12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3"/>
        <v>0</v>
      </c>
      <c r="G123" s="15"/>
      <c r="H123" s="63"/>
      <c r="I123" s="9" t="e">
        <f t="shared" si="14"/>
        <v>#DIV/0!</v>
      </c>
      <c r="J123" s="8" t="e">
        <f t="shared" si="12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3"/>
        <v>0</v>
      </c>
      <c r="G124" s="10"/>
      <c r="H124" s="190"/>
      <c r="I124" s="20" t="e">
        <f t="shared" si="14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5">SUM(E17+E124)</f>
        <v>0</v>
      </c>
      <c r="F125" s="36">
        <f t="shared" si="15"/>
        <v>0</v>
      </c>
      <c r="G125" s="36">
        <f t="shared" si="15"/>
        <v>0</v>
      </c>
      <c r="H125" s="57">
        <f t="shared" ref="H125" si="16">SUM(H17+H124)</f>
        <v>0</v>
      </c>
      <c r="I125" s="36" t="e">
        <f t="shared" si="15"/>
        <v>#DIV/0!</v>
      </c>
      <c r="J125" s="36" t="e">
        <f t="shared" si="15"/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J13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87" sqref="G87"/>
    </sheetView>
  </sheetViews>
  <sheetFormatPr defaultRowHeight="1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87" sqref="G87"/>
    </sheetView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topLeftCell="A3" zoomScaleNormal="100" zoomScaleSheetLayoutView="100" workbookViewId="0">
      <selection activeCell="E79" sqref="E79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0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0" ht="15" customHeight="1" x14ac:dyDescent="0.25">
      <c r="A3" s="88"/>
      <c r="B3" s="217" t="s">
        <v>91</v>
      </c>
      <c r="C3" s="218"/>
      <c r="D3" s="70"/>
      <c r="E3" s="70"/>
      <c r="F3" s="82"/>
      <c r="G3" s="82"/>
      <c r="H3" s="110"/>
      <c r="I3" s="71"/>
      <c r="J3" s="72"/>
    </row>
    <row r="4" spans="1:10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109">
        <v>10</v>
      </c>
      <c r="I4" s="71"/>
      <c r="J4" s="72"/>
    </row>
    <row r="5" spans="1:10" ht="15" customHeight="1" x14ac:dyDescent="0.2">
      <c r="A5" s="74"/>
      <c r="B5" s="104"/>
      <c r="C5" s="53"/>
      <c r="D5" s="75"/>
      <c r="E5" s="75"/>
      <c r="F5" s="81"/>
      <c r="G5" s="81"/>
      <c r="H5" s="111" t="s">
        <v>93</v>
      </c>
      <c r="I5" s="71"/>
      <c r="J5" s="72"/>
    </row>
    <row r="6" spans="1:10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109" t="s">
        <v>18</v>
      </c>
      <c r="I6" s="71"/>
      <c r="J6" s="72"/>
    </row>
    <row r="7" spans="1:10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0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0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0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55000</v>
      </c>
      <c r="E17" s="36">
        <f>SUM(E18+E94+E111)</f>
        <v>0</v>
      </c>
      <c r="F17" s="36">
        <f>SUM(D17:E17)</f>
        <v>55000</v>
      </c>
      <c r="G17" s="57">
        <f>SUM(G18+G94+G111)</f>
        <v>0</v>
      </c>
      <c r="H17" s="57">
        <f>SUM(H18+H94+H111)</f>
        <v>2476</v>
      </c>
      <c r="I17" s="20">
        <f t="shared" ref="I17:I115" si="0">SUM(G17/F17)</f>
        <v>0</v>
      </c>
      <c r="J17" s="19">
        <f t="shared" ref="J17:J93" si="1">SUM(G17/H17)</f>
        <v>0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SUM(D19+D24+D84+D90)</f>
        <v>55000</v>
      </c>
      <c r="E18" s="36">
        <f>SUM(E19+E24+E84+E90)</f>
        <v>0</v>
      </c>
      <c r="F18" s="36">
        <f>SUM(D18:E18)</f>
        <v>55000</v>
      </c>
      <c r="G18" s="57">
        <f>SUM(G19+G24+G84+G90)</f>
        <v>0</v>
      </c>
      <c r="H18" s="57">
        <f>SUM(H19+H24+H84+H90)</f>
        <v>2476</v>
      </c>
      <c r="I18" s="20">
        <f>SUM(G18/F18)</f>
        <v>0</v>
      </c>
      <c r="J18" s="19">
        <f t="shared" si="1"/>
        <v>0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55000</v>
      </c>
      <c r="E24" s="66">
        <f>SUM(E25+E35+E41+E46+E51+E54+E57+E61+E65)</f>
        <v>0</v>
      </c>
      <c r="F24" s="66">
        <f t="shared" si="2"/>
        <v>55000</v>
      </c>
      <c r="G24" s="66">
        <f>SUM(G25+G35+G41+G46+G51+G54+G57+G61+G65)</f>
        <v>0</v>
      </c>
      <c r="H24" s="66">
        <f>SUM(H25+H35+H41+H46+H51+H54+H57+H61+H65)</f>
        <v>2476</v>
      </c>
      <c r="I24" s="9">
        <f t="shared" si="0"/>
        <v>0</v>
      </c>
      <c r="J24" s="8">
        <f t="shared" si="1"/>
        <v>0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29000</v>
      </c>
      <c r="E25" s="33">
        <f>SUM(E26:E34)</f>
        <v>0</v>
      </c>
      <c r="F25" s="33">
        <f t="shared" si="2"/>
        <v>29000</v>
      </c>
      <c r="G25" s="59">
        <f>SUM(G26:G34)</f>
        <v>0</v>
      </c>
      <c r="H25" s="59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153">
        <v>10000</v>
      </c>
      <c r="E28" s="33"/>
      <c r="F28" s="153">
        <f t="shared" si="3"/>
        <v>10000</v>
      </c>
      <c r="G28" s="15"/>
      <c r="H28" s="15"/>
      <c r="I28" s="9">
        <f t="shared" si="0"/>
        <v>0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153">
        <v>1000</v>
      </c>
      <c r="E29" s="33"/>
      <c r="F29" s="153">
        <f t="shared" si="3"/>
        <v>1000</v>
      </c>
      <c r="G29" s="15"/>
      <c r="H29" s="15"/>
      <c r="I29" s="9">
        <f t="shared" si="0"/>
        <v>0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153"/>
      <c r="E30" s="33"/>
      <c r="F30" s="153">
        <f t="shared" si="3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153">
        <v>10000</v>
      </c>
      <c r="E31" s="33"/>
      <c r="F31" s="153">
        <f t="shared" si="3"/>
        <v>10000</v>
      </c>
      <c r="G31" s="15"/>
      <c r="H31" s="15"/>
      <c r="I31" s="9">
        <f t="shared" si="0"/>
        <v>0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153">
        <v>4000</v>
      </c>
      <c r="E32" s="33"/>
      <c r="F32" s="153">
        <f t="shared" si="3"/>
        <v>4000</v>
      </c>
      <c r="G32" s="15"/>
      <c r="H32" s="15"/>
      <c r="I32" s="9">
        <f t="shared" si="0"/>
        <v>0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153">
        <v>4000</v>
      </c>
      <c r="E33" s="33"/>
      <c r="F33" s="153">
        <f t="shared" si="3"/>
        <v>4000</v>
      </c>
      <c r="G33" s="15"/>
      <c r="H33" s="15"/>
      <c r="I33" s="9">
        <f t="shared" si="0"/>
        <v>0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1000</v>
      </c>
      <c r="E35" s="33">
        <f>SUM(E36:E40)</f>
        <v>0</v>
      </c>
      <c r="F35" s="33">
        <f t="shared" ref="F35:F42" si="4">SUM(D35:E35)</f>
        <v>1000</v>
      </c>
      <c r="G35" s="65"/>
      <c r="H35" s="65"/>
      <c r="I35" s="9">
        <f t="shared" si="0"/>
        <v>0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4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>
        <v>1000</v>
      </c>
      <c r="E39" s="153"/>
      <c r="F39" s="153">
        <f t="shared" si="4"/>
        <v>1000</v>
      </c>
      <c r="G39" s="15"/>
      <c r="H39" s="15"/>
      <c r="I39" s="9">
        <f t="shared" si="0"/>
        <v>0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400</v>
      </c>
      <c r="E61" s="29"/>
      <c r="F61" s="29">
        <f t="shared" si="6"/>
        <v>400</v>
      </c>
      <c r="G61" s="65">
        <f>SUM(G62:G64)</f>
        <v>0</v>
      </c>
      <c r="H61" s="65">
        <f>SUM(H62:H64)</f>
        <v>4</v>
      </c>
      <c r="I61" s="9">
        <f t="shared" si="0"/>
        <v>0</v>
      </c>
      <c r="J61" s="8">
        <f t="shared" si="1"/>
        <v>0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156">
        <v>400</v>
      </c>
      <c r="E63" s="29"/>
      <c r="F63" s="29">
        <f t="shared" si="6"/>
        <v>400</v>
      </c>
      <c r="G63" s="33"/>
      <c r="H63" s="33"/>
      <c r="I63" s="9">
        <f t="shared" si="0"/>
        <v>0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6"/>
        <v>0</v>
      </c>
      <c r="G64" s="33"/>
      <c r="H64" s="33">
        <v>4</v>
      </c>
      <c r="I64" s="9" t="e">
        <f t="shared" si="0"/>
        <v>#DIV/0!</v>
      </c>
      <c r="J64" s="8">
        <f t="shared" si="1"/>
        <v>0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24600</v>
      </c>
      <c r="E65" s="29">
        <f>SUM(E66:E82)</f>
        <v>0</v>
      </c>
      <c r="F65" s="29">
        <f t="shared" si="6"/>
        <v>24600</v>
      </c>
      <c r="G65" s="33">
        <f>SUM(G66:G82)</f>
        <v>0</v>
      </c>
      <c r="H65" s="33">
        <f>SUM(H66:H82)</f>
        <v>2472</v>
      </c>
      <c r="I65" s="9">
        <f t="shared" si="0"/>
        <v>0</v>
      </c>
      <c r="J65" s="8">
        <f t="shared" si="1"/>
        <v>0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>
        <v>2100</v>
      </c>
      <c r="E66" s="156"/>
      <c r="F66" s="156">
        <f t="shared" si="6"/>
        <v>2100</v>
      </c>
      <c r="G66" s="153"/>
      <c r="H66" s="153"/>
      <c r="I66" s="9">
        <f t="shared" si="0"/>
        <v>0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ref="F67:F82" si="7">SUM(D67:E67)</f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156"/>
      <c r="E68" s="29"/>
      <c r="F68" s="156">
        <f t="shared" si="7"/>
        <v>0</v>
      </c>
      <c r="G68" s="33"/>
      <c r="H68" s="33">
        <v>890</v>
      </c>
      <c r="I68" s="9" t="e">
        <f t="shared" si="0"/>
        <v>#DIV/0!</v>
      </c>
      <c r="J68" s="8">
        <f t="shared" si="1"/>
        <v>0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7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7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156"/>
      <c r="E71" s="29"/>
      <c r="F71" s="156">
        <f t="shared" si="7"/>
        <v>0</v>
      </c>
      <c r="G71" s="153"/>
      <c r="H71" s="153">
        <v>632</v>
      </c>
      <c r="I71" s="9" t="e">
        <f t="shared" si="0"/>
        <v>#DIV/0!</v>
      </c>
      <c r="J71" s="8">
        <f t="shared" si="1"/>
        <v>0</v>
      </c>
    </row>
    <row r="72" spans="1:10" ht="18.75" customHeight="1" x14ac:dyDescent="0.2">
      <c r="A72" s="13" t="s">
        <v>257</v>
      </c>
      <c r="B72" s="32" t="s">
        <v>334</v>
      </c>
      <c r="C72" s="16">
        <v>613936</v>
      </c>
      <c r="D72" s="156">
        <v>1200</v>
      </c>
      <c r="E72" s="29"/>
      <c r="F72" s="156"/>
      <c r="G72" s="33"/>
      <c r="H72" s="33"/>
      <c r="I72" s="9"/>
      <c r="J72" s="8"/>
    </row>
    <row r="73" spans="1:10" ht="11.25" customHeight="1" x14ac:dyDescent="0.2">
      <c r="A73" s="13" t="s">
        <v>258</v>
      </c>
      <c r="B73" s="32" t="s">
        <v>177</v>
      </c>
      <c r="C73" s="16">
        <v>613939</v>
      </c>
      <c r="D73" s="156">
        <v>20000</v>
      </c>
      <c r="E73" s="29"/>
      <c r="F73" s="156">
        <f t="shared" si="7"/>
        <v>20000</v>
      </c>
      <c r="G73" s="153"/>
      <c r="H73" s="153">
        <v>950</v>
      </c>
      <c r="I73" s="9">
        <f t="shared" si="0"/>
        <v>0</v>
      </c>
      <c r="J73" s="8">
        <f t="shared" si="1"/>
        <v>0</v>
      </c>
    </row>
    <row r="74" spans="1:10" x14ac:dyDescent="0.2">
      <c r="A74" s="13" t="s">
        <v>259</v>
      </c>
      <c r="B74" s="32" t="s">
        <v>178</v>
      </c>
      <c r="C74" s="16">
        <v>613955</v>
      </c>
      <c r="D74" s="156"/>
      <c r="E74" s="29"/>
      <c r="F74" s="156">
        <f t="shared" si="7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260</v>
      </c>
      <c r="B75" s="32" t="s">
        <v>179</v>
      </c>
      <c r="C75" s="16">
        <v>613956</v>
      </c>
      <c r="D75" s="29"/>
      <c r="E75" s="29"/>
      <c r="F75" s="156">
        <f t="shared" si="7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24" x14ac:dyDescent="0.2">
      <c r="A76" s="13" t="s">
        <v>261</v>
      </c>
      <c r="B76" s="32" t="s">
        <v>180</v>
      </c>
      <c r="C76" s="16">
        <v>613957</v>
      </c>
      <c r="D76" s="29"/>
      <c r="E76" s="29"/>
      <c r="F76" s="156">
        <f t="shared" si="7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8.25" customHeight="1" x14ac:dyDescent="0.2">
      <c r="A77" s="13" t="s">
        <v>262</v>
      </c>
      <c r="B77" s="32" t="s">
        <v>181</v>
      </c>
      <c r="C77" s="16">
        <v>613958</v>
      </c>
      <c r="D77" s="29"/>
      <c r="E77" s="29"/>
      <c r="F77" s="156">
        <f t="shared" si="7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263</v>
      </c>
      <c r="B78" s="32" t="s">
        <v>182</v>
      </c>
      <c r="C78" s="16">
        <v>613971</v>
      </c>
      <c r="D78" s="29">
        <v>1000</v>
      </c>
      <c r="E78" s="29"/>
      <c r="F78" s="156">
        <f t="shared" si="7"/>
        <v>1000</v>
      </c>
      <c r="G78" s="33"/>
      <c r="H78" s="33"/>
      <c r="I78" s="9">
        <f t="shared" si="0"/>
        <v>0</v>
      </c>
      <c r="J78" s="8" t="e">
        <f t="shared" si="1"/>
        <v>#DIV/0!</v>
      </c>
    </row>
    <row r="79" spans="1:10" ht="24" x14ac:dyDescent="0.2">
      <c r="A79" s="13" t="s">
        <v>264</v>
      </c>
      <c r="B79" s="32" t="s">
        <v>398</v>
      </c>
      <c r="C79" s="16">
        <v>613981</v>
      </c>
      <c r="D79" s="29">
        <v>300</v>
      </c>
      <c r="E79" s="29"/>
      <c r="F79" s="156">
        <f t="shared" si="7"/>
        <v>300</v>
      </c>
      <c r="G79" s="33"/>
      <c r="H79" s="33"/>
      <c r="I79" s="9">
        <f t="shared" si="0"/>
        <v>0</v>
      </c>
      <c r="J79" s="8" t="e">
        <f t="shared" si="1"/>
        <v>#DIV/0!</v>
      </c>
    </row>
    <row r="80" spans="1:10" x14ac:dyDescent="0.2">
      <c r="A80" s="13" t="s">
        <v>265</v>
      </c>
      <c r="B80" s="32" t="s">
        <v>184</v>
      </c>
      <c r="C80" s="16">
        <v>613985</v>
      </c>
      <c r="D80" s="29"/>
      <c r="E80" s="29"/>
      <c r="F80" s="156">
        <f t="shared" si="7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185</v>
      </c>
      <c r="C81" s="16">
        <v>613991</v>
      </c>
      <c r="D81" s="156"/>
      <c r="E81" s="29"/>
      <c r="F81" s="156">
        <f t="shared" si="7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288</v>
      </c>
      <c r="B82" s="32" t="s">
        <v>186</v>
      </c>
      <c r="C82" s="16">
        <v>613995</v>
      </c>
      <c r="D82" s="156"/>
      <c r="E82" s="29"/>
      <c r="F82" s="156">
        <f t="shared" si="7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x14ac:dyDescent="0.2">
      <c r="A83" s="13" t="s">
        <v>308</v>
      </c>
      <c r="B83" s="32" t="s">
        <v>337</v>
      </c>
      <c r="C83" s="16">
        <v>613996</v>
      </c>
      <c r="D83" s="156"/>
      <c r="E83" s="29"/>
      <c r="F83" s="156"/>
      <c r="G83" s="33"/>
      <c r="H83" s="33"/>
      <c r="I83" s="9"/>
      <c r="J83" s="8"/>
    </row>
    <row r="84" spans="1:10" ht="24" x14ac:dyDescent="0.2">
      <c r="A84" s="149">
        <v>16</v>
      </c>
      <c r="B84" s="31" t="s">
        <v>4</v>
      </c>
      <c r="C84" s="30">
        <v>614000</v>
      </c>
      <c r="D84" s="29">
        <f>SUM(D85:D86)</f>
        <v>0</v>
      </c>
      <c r="E84" s="29">
        <f>SUM(E85:E86)</f>
        <v>0</v>
      </c>
      <c r="F84" s="29">
        <f>SUM(F85:F86)</f>
        <v>0</v>
      </c>
      <c r="G84" s="65">
        <f>SUM(G85:G93)</f>
        <v>0</v>
      </c>
      <c r="H84" s="65">
        <f>SUM(H85:H93)</f>
        <v>0</v>
      </c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17</v>
      </c>
      <c r="B85" s="25" t="s">
        <v>30</v>
      </c>
      <c r="C85" s="16">
        <v>614100</v>
      </c>
      <c r="D85" s="29"/>
      <c r="E85" s="29"/>
      <c r="F85" s="29">
        <f t="shared" ref="F85:F93" si="8">SUM(D85:E85)</f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49">
        <v>18</v>
      </c>
      <c r="B86" s="25" t="s">
        <v>33</v>
      </c>
      <c r="C86" s="16">
        <v>614200</v>
      </c>
      <c r="D86" s="29"/>
      <c r="E86" s="29"/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51">
        <v>19</v>
      </c>
      <c r="B87" s="155" t="s">
        <v>34</v>
      </c>
      <c r="C87" s="67">
        <v>614300</v>
      </c>
      <c r="D87" s="29">
        <f>SUM(D88:D88)</f>
        <v>0</v>
      </c>
      <c r="E87" s="29">
        <f>SUM(E88:E88)</f>
        <v>0</v>
      </c>
      <c r="F87" s="29">
        <f t="shared" si="8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3"/>
      <c r="B88" s="25"/>
      <c r="C88" s="16"/>
      <c r="D88" s="29">
        <v>0</v>
      </c>
      <c r="E88" s="29">
        <f>SUM(D88)</f>
        <v>0</v>
      </c>
      <c r="F88" s="29">
        <f>SUM(E88)</f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9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0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9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0"/>
        <v>0</v>
      </c>
      <c r="G98" s="33"/>
      <c r="H98" s="33"/>
      <c r="I98" s="9" t="e">
        <f t="shared" si="0"/>
        <v>#DIV/0!</v>
      </c>
      <c r="J98" s="8" t="e">
        <f t="shared" si="9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0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9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0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9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0"/>
        <v>0</v>
      </c>
      <c r="G103" s="33"/>
      <c r="H103" s="33"/>
      <c r="I103" s="9" t="e">
        <f t="shared" si="0"/>
        <v>#DIV/0!</v>
      </c>
      <c r="J103" s="8" t="e">
        <f t="shared" si="9"/>
        <v>#DIV/0!</v>
      </c>
    </row>
    <row r="104" spans="1:10" x14ac:dyDescent="0.2">
      <c r="A104" s="13" t="s">
        <v>272</v>
      </c>
      <c r="B104" s="32" t="s">
        <v>295</v>
      </c>
      <c r="C104" s="16">
        <v>821312</v>
      </c>
      <c r="D104" s="29"/>
      <c r="E104" s="29"/>
      <c r="F104" s="156">
        <f t="shared" si="10"/>
        <v>0</v>
      </c>
      <c r="G104" s="33"/>
      <c r="H104" s="33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0"/>
        <v>0</v>
      </c>
      <c r="G107" s="33"/>
      <c r="H107" s="33"/>
      <c r="I107" s="9" t="e">
        <f t="shared" si="0"/>
        <v>#DIV/0!</v>
      </c>
      <c r="J107" s="8" t="e">
        <f t="shared" si="9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0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9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0"/>
        <v>0</v>
      </c>
      <c r="G110" s="33"/>
      <c r="H110" s="33"/>
      <c r="I110" s="9" t="e">
        <f t="shared" si="0"/>
        <v>#DIV/0!</v>
      </c>
      <c r="J110" s="8" t="e">
        <f t="shared" si="9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0"/>
        <v>0</v>
      </c>
      <c r="G111" s="15"/>
      <c r="H111" s="15"/>
      <c r="I111" s="9" t="e">
        <f t="shared" si="0"/>
        <v>#DIV/0!</v>
      </c>
      <c r="J111" s="8" t="e">
        <f t="shared" si="9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0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9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0"/>
        <v>0</v>
      </c>
      <c r="G115" s="15"/>
      <c r="H115" s="15"/>
      <c r="I115" s="9" t="e">
        <f t="shared" si="0"/>
        <v>#DIV/0!</v>
      </c>
      <c r="J115" s="8" t="e">
        <f t="shared" si="9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0"/>
        <v>0</v>
      </c>
      <c r="G116" s="15"/>
      <c r="H116" s="15"/>
      <c r="I116" s="9" t="e">
        <f t="shared" ref="I116:I124" si="11">SUM(G116/F116)</f>
        <v>#DIV/0!</v>
      </c>
      <c r="J116" s="8" t="e">
        <f t="shared" si="9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0"/>
        <v>0</v>
      </c>
      <c r="G118" s="15"/>
      <c r="H118" s="15"/>
      <c r="I118" s="9" t="e">
        <f t="shared" si="11"/>
        <v>#DIV/0!</v>
      </c>
      <c r="J118" s="8" t="e">
        <f t="shared" si="9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0"/>
        <v>0</v>
      </c>
      <c r="G119" s="15"/>
      <c r="H119" s="15"/>
      <c r="I119" s="9" t="e">
        <f t="shared" si="11"/>
        <v>#DIV/0!</v>
      </c>
      <c r="J119" s="8" t="e">
        <f t="shared" si="9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0"/>
        <v>0</v>
      </c>
      <c r="G120" s="21">
        <f>SUM(G121:G123)</f>
        <v>0</v>
      </c>
      <c r="H120" s="21">
        <f>SUM(H121:H123)</f>
        <v>0</v>
      </c>
      <c r="I120" s="20" t="e">
        <f t="shared" si="11"/>
        <v>#DIV/0!</v>
      </c>
      <c r="J120" s="19" t="e">
        <f t="shared" si="9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0"/>
        <v>0</v>
      </c>
      <c r="G121" s="15"/>
      <c r="H121" s="15"/>
      <c r="I121" s="9" t="e">
        <f t="shared" si="11"/>
        <v>#DIV/0!</v>
      </c>
      <c r="J121" s="8" t="e">
        <f t="shared" si="9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0"/>
        <v>0</v>
      </c>
      <c r="G122" s="15"/>
      <c r="H122" s="15"/>
      <c r="I122" s="9" t="e">
        <f t="shared" si="11"/>
        <v>#DIV/0!</v>
      </c>
      <c r="J122" s="8" t="e">
        <f t="shared" si="9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0"/>
        <v>0</v>
      </c>
      <c r="G123" s="15"/>
      <c r="H123" s="15"/>
      <c r="I123" s="9" t="e">
        <f t="shared" si="11"/>
        <v>#DIV/0!</v>
      </c>
      <c r="J123" s="8" t="e">
        <f t="shared" si="9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0"/>
        <v>0</v>
      </c>
      <c r="G124" s="10"/>
      <c r="H124" s="10"/>
      <c r="I124" s="20" t="e">
        <f t="shared" si="11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55000</v>
      </c>
      <c r="E125" s="36">
        <f>SUM(E17+E124)</f>
        <v>0</v>
      </c>
      <c r="F125" s="36">
        <f>SUM(F17+F124)</f>
        <v>55000</v>
      </c>
      <c r="G125" s="36">
        <f>SUM(G17+G124)</f>
        <v>0</v>
      </c>
      <c r="H125" s="36">
        <f>SUM(H17+H124)</f>
        <v>2476</v>
      </c>
      <c r="I125" s="20">
        <f>SUM(G125/F125)</f>
        <v>0</v>
      </c>
      <c r="J125" s="19">
        <f>SUM(G125/H125)</f>
        <v>0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3">
    <mergeCell ref="A12:J12"/>
    <mergeCell ref="A13:J13"/>
    <mergeCell ref="B3:C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BreakPreview" zoomScaleNormal="100" zoomScaleSheetLayoutView="100" workbookViewId="0">
      <selection activeCell="G32" sqref="G32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0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0" ht="15" customHeight="1" x14ac:dyDescent="0.25">
      <c r="A3" s="88"/>
      <c r="B3" s="103" t="s">
        <v>94</v>
      </c>
      <c r="C3" s="68"/>
      <c r="D3" s="70"/>
      <c r="E3" s="70"/>
      <c r="F3" s="82"/>
      <c r="G3" s="82"/>
      <c r="H3" s="110"/>
      <c r="I3" s="71"/>
      <c r="J3" s="72"/>
    </row>
    <row r="4" spans="1:10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109">
        <v>10</v>
      </c>
      <c r="I4" s="71"/>
      <c r="J4" s="72"/>
    </row>
    <row r="5" spans="1:10" ht="15" customHeight="1" x14ac:dyDescent="0.2">
      <c r="A5" s="74"/>
      <c r="B5" s="104"/>
      <c r="C5" s="53"/>
      <c r="D5" s="75"/>
      <c r="E5" s="75"/>
      <c r="F5" s="81"/>
      <c r="G5" s="81"/>
      <c r="H5" s="111"/>
      <c r="I5" s="71"/>
      <c r="J5" s="72"/>
    </row>
    <row r="6" spans="1:10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109" t="s">
        <v>92</v>
      </c>
      <c r="I6" s="71"/>
      <c r="J6" s="72"/>
    </row>
    <row r="7" spans="1:10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0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0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0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56000</v>
      </c>
      <c r="E17" s="36">
        <f>SUM(E18+E93+E110)</f>
        <v>0</v>
      </c>
      <c r="F17" s="36">
        <f>SUM(D17:E17)</f>
        <v>56000</v>
      </c>
      <c r="G17" s="57">
        <f>SUM(G18+G93+G110)</f>
        <v>40035.770000000004</v>
      </c>
      <c r="H17" s="57">
        <f>SUM(H18+H93+H110)</f>
        <v>27961.54</v>
      </c>
      <c r="I17" s="20">
        <f t="shared" ref="I17:I114" si="0">SUM(G17/F17)</f>
        <v>0.71492446428571432</v>
      </c>
      <c r="J17" s="19">
        <f t="shared" ref="J17:J92" si="1">SUM(G17/H17)</f>
        <v>1.4318156296112448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56000</v>
      </c>
      <c r="E18" s="36">
        <f>SUM(E19+E24+E83+E89)</f>
        <v>0</v>
      </c>
      <c r="F18" s="36">
        <f>SUM(D18:E18)</f>
        <v>56000</v>
      </c>
      <c r="G18" s="57">
        <f>SUM(G19+G24+G83+G89)</f>
        <v>40035.770000000004</v>
      </c>
      <c r="H18" s="57">
        <f>SUM(H19+H24+H83+H89)</f>
        <v>27961.54</v>
      </c>
      <c r="I18" s="20">
        <f>SUM(G18/F18)</f>
        <v>0.71492446428571432</v>
      </c>
      <c r="J18" s="19">
        <f t="shared" si="1"/>
        <v>1.4318156296112448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56000</v>
      </c>
      <c r="E24" s="66">
        <f>SUM(E25+E35+E41+E46+E51+E54+E57+E61+E65)</f>
        <v>0</v>
      </c>
      <c r="F24" s="66">
        <f t="shared" si="2"/>
        <v>56000</v>
      </c>
      <c r="G24" s="66">
        <f>SUM(G25+G35+G41+G46+G51+G54+G57+G61+G65)</f>
        <v>40035.770000000004</v>
      </c>
      <c r="H24" s="66">
        <f>SUM(H25+H35+H41+H46+H51+H54+H57+H61+H65)</f>
        <v>27961.54</v>
      </c>
      <c r="I24" s="9">
        <f t="shared" si="0"/>
        <v>0.71492446428571432</v>
      </c>
      <c r="J24" s="8">
        <f t="shared" si="1"/>
        <v>1.4318156296112448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7000</v>
      </c>
      <c r="E25" s="33">
        <f>SUM(E26:E34)</f>
        <v>0</v>
      </c>
      <c r="F25" s="33">
        <f t="shared" si="2"/>
        <v>7000</v>
      </c>
      <c r="G25" s="33">
        <f>SUM(G26:G34)</f>
        <v>14597.16</v>
      </c>
      <c r="H25" s="15">
        <f>SUM(H26:H34)</f>
        <v>4670.1200000000008</v>
      </c>
      <c r="I25" s="9">
        <f t="shared" si="0"/>
        <v>2.0853085714285715</v>
      </c>
      <c r="J25" s="8">
        <f t="shared" si="1"/>
        <v>3.1256498762344429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>
        <v>10</v>
      </c>
      <c r="H26" s="15">
        <v>7.3</v>
      </c>
      <c r="I26" s="9" t="e">
        <f t="shared" si="0"/>
        <v>#DIV/0!</v>
      </c>
      <c r="J26" s="8">
        <f t="shared" si="1"/>
        <v>1.3698630136986301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3"/>
        <v>0</v>
      </c>
      <c r="G28" s="15"/>
      <c r="H28" s="15">
        <v>117.5</v>
      </c>
      <c r="I28" s="9" t="e">
        <f t="shared" si="0"/>
        <v>#DIV/0!</v>
      </c>
      <c r="J28" s="8">
        <f t="shared" si="1"/>
        <v>0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3"/>
        <v>0</v>
      </c>
      <c r="G29" s="15"/>
      <c r="H29" s="15">
        <v>232.5</v>
      </c>
      <c r="I29" s="9" t="e">
        <f t="shared" si="0"/>
        <v>#DIV/0!</v>
      </c>
      <c r="J29" s="8">
        <f t="shared" si="1"/>
        <v>0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153"/>
      <c r="E30" s="33"/>
      <c r="F30" s="153">
        <f t="shared" si="3"/>
        <v>0</v>
      </c>
      <c r="G30" s="15"/>
      <c r="H30" s="15">
        <v>5</v>
      </c>
      <c r="I30" s="9" t="e">
        <f t="shared" si="0"/>
        <v>#DIV/0!</v>
      </c>
      <c r="J30" s="8">
        <f t="shared" si="1"/>
        <v>0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153">
        <v>3000</v>
      </c>
      <c r="E31" s="33"/>
      <c r="F31" s="153">
        <f t="shared" si="3"/>
        <v>3000</v>
      </c>
      <c r="G31" s="15">
        <v>3812.51</v>
      </c>
      <c r="H31" s="15">
        <v>2377.8200000000002</v>
      </c>
      <c r="I31" s="9">
        <f t="shared" si="0"/>
        <v>1.2708366666666668</v>
      </c>
      <c r="J31" s="8">
        <f t="shared" si="1"/>
        <v>1.6033635851326005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153">
        <v>2700</v>
      </c>
      <c r="E32" s="33"/>
      <c r="F32" s="153">
        <f t="shared" si="3"/>
        <v>2700</v>
      </c>
      <c r="G32" s="15">
        <v>8220.15</v>
      </c>
      <c r="H32" s="15">
        <v>1048</v>
      </c>
      <c r="I32" s="9">
        <f t="shared" si="0"/>
        <v>3.0444999999999998</v>
      </c>
      <c r="J32" s="8">
        <f t="shared" si="1"/>
        <v>7.8436545801526716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153">
        <v>1300</v>
      </c>
      <c r="E33" s="33"/>
      <c r="F33" s="153">
        <f t="shared" si="3"/>
        <v>1300</v>
      </c>
      <c r="G33" s="15">
        <v>2554.5</v>
      </c>
      <c r="H33" s="15">
        <v>882</v>
      </c>
      <c r="I33" s="9">
        <f t="shared" si="0"/>
        <v>1.9650000000000001</v>
      </c>
      <c r="J33" s="8">
        <f t="shared" si="1"/>
        <v>2.8962585034013606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153"/>
      <c r="E34" s="3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ref="F35:F42" si="4">SUM(D35:E35)</f>
        <v>0</v>
      </c>
      <c r="G35" s="65">
        <f>SUM(G36:G41)</f>
        <v>195.25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4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4"/>
        <v>0</v>
      </c>
      <c r="G40" s="15">
        <v>195.25</v>
      </c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300</v>
      </c>
      <c r="E61" s="29"/>
      <c r="F61" s="29">
        <f t="shared" si="6"/>
        <v>300</v>
      </c>
      <c r="G61" s="65">
        <f>SUM(G62:G64)</f>
        <v>6.3</v>
      </c>
      <c r="H61" s="65">
        <f>SUM(H62:H64)</f>
        <v>1.5</v>
      </c>
      <c r="I61" s="9">
        <f t="shared" si="0"/>
        <v>2.0999999999999998E-2</v>
      </c>
      <c r="J61" s="8">
        <f t="shared" si="1"/>
        <v>4.2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156">
        <v>300</v>
      </c>
      <c r="E63" s="29"/>
      <c r="F63" s="156">
        <f t="shared" si="6"/>
        <v>300</v>
      </c>
      <c r="G63" s="33">
        <v>6.3</v>
      </c>
      <c r="H63" s="33"/>
      <c r="I63" s="9">
        <f t="shared" si="0"/>
        <v>2.0999999999999998E-2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6"/>
        <v>0</v>
      </c>
      <c r="G64" s="33"/>
      <c r="H64" s="33">
        <v>1.5</v>
      </c>
      <c r="I64" s="9" t="e">
        <f t="shared" si="0"/>
        <v>#DIV/0!</v>
      </c>
      <c r="J64" s="8">
        <f t="shared" si="1"/>
        <v>0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48700</v>
      </c>
      <c r="E65" s="29">
        <f>SUM(E66:E81)</f>
        <v>0</v>
      </c>
      <c r="F65" s="29">
        <f t="shared" si="6"/>
        <v>48700</v>
      </c>
      <c r="G65" s="33">
        <f>SUM(G66:G81)</f>
        <v>25237.06</v>
      </c>
      <c r="H65" s="33">
        <f>SUM(H66:H81)</f>
        <v>23289.919999999998</v>
      </c>
      <c r="I65" s="9">
        <f t="shared" si="0"/>
        <v>0.5182147843942505</v>
      </c>
      <c r="J65" s="8">
        <f t="shared" si="1"/>
        <v>1.0836044091177643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>
        <v>3500</v>
      </c>
      <c r="E66" s="156"/>
      <c r="F66" s="156">
        <f t="shared" si="6"/>
        <v>3500</v>
      </c>
      <c r="G66" s="153">
        <v>264.70999999999998</v>
      </c>
      <c r="H66" s="153"/>
      <c r="I66" s="9">
        <f t="shared" si="0"/>
        <v>7.5631428571428572E-2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ref="F67:F81" si="7">SUM(D67:E67)</f>
        <v>0</v>
      </c>
      <c r="G67" s="153"/>
      <c r="H67" s="15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156">
        <v>700</v>
      </c>
      <c r="E68" s="29"/>
      <c r="F68" s="156">
        <f t="shared" si="7"/>
        <v>700</v>
      </c>
      <c r="G68" s="153">
        <v>30</v>
      </c>
      <c r="H68" s="153">
        <v>55</v>
      </c>
      <c r="I68" s="9">
        <f t="shared" si="0"/>
        <v>4.2857142857142858E-2</v>
      </c>
      <c r="J68" s="8">
        <f t="shared" si="1"/>
        <v>0.54545454545454541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156">
        <v>1700</v>
      </c>
      <c r="E69" s="29"/>
      <c r="F69" s="156">
        <f t="shared" si="7"/>
        <v>1700</v>
      </c>
      <c r="G69" s="153"/>
      <c r="H69" s="153"/>
      <c r="I69" s="9">
        <f t="shared" si="0"/>
        <v>0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156"/>
      <c r="E70" s="29"/>
      <c r="F70" s="156">
        <f t="shared" si="7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346</v>
      </c>
      <c r="C71" s="16">
        <v>613936</v>
      </c>
      <c r="D71" s="156">
        <v>4000</v>
      </c>
      <c r="E71" s="29"/>
      <c r="F71" s="156">
        <f t="shared" si="7"/>
        <v>4000</v>
      </c>
      <c r="G71" s="153"/>
      <c r="H71" s="153"/>
      <c r="I71" s="9">
        <f t="shared" si="0"/>
        <v>0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156">
        <v>4000</v>
      </c>
      <c r="E72" s="156"/>
      <c r="F72" s="156">
        <f t="shared" si="7"/>
        <v>4000</v>
      </c>
      <c r="G72" s="153"/>
      <c r="H72" s="153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156">
        <v>21000</v>
      </c>
      <c r="E73" s="156"/>
      <c r="F73" s="156">
        <f t="shared" si="7"/>
        <v>21000</v>
      </c>
      <c r="G73" s="153">
        <v>17124.84</v>
      </c>
      <c r="H73" s="153">
        <v>16649.150000000001</v>
      </c>
      <c r="I73" s="9">
        <f t="shared" si="0"/>
        <v>0.81546857142857143</v>
      </c>
      <c r="J73" s="8">
        <f t="shared" si="1"/>
        <v>1.0285714285714285</v>
      </c>
    </row>
    <row r="74" spans="1:10" x14ac:dyDescent="0.2">
      <c r="A74" s="13" t="s">
        <v>259</v>
      </c>
      <c r="B74" s="32" t="s">
        <v>179</v>
      </c>
      <c r="C74" s="16">
        <v>613956</v>
      </c>
      <c r="D74" s="156">
        <v>3000</v>
      </c>
      <c r="E74" s="156"/>
      <c r="F74" s="156">
        <f t="shared" si="7"/>
        <v>3000</v>
      </c>
      <c r="G74" s="153">
        <v>1902.76</v>
      </c>
      <c r="H74" s="153">
        <v>1849.92</v>
      </c>
      <c r="I74" s="9">
        <f t="shared" si="0"/>
        <v>0.63425333333333334</v>
      </c>
      <c r="J74" s="8">
        <f t="shared" si="1"/>
        <v>1.028563397336101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156">
        <v>500</v>
      </c>
      <c r="E75" s="156"/>
      <c r="F75" s="156">
        <f t="shared" si="7"/>
        <v>500</v>
      </c>
      <c r="G75" s="153">
        <v>47.56</v>
      </c>
      <c r="H75" s="153">
        <v>45.18</v>
      </c>
      <c r="I75" s="9">
        <f t="shared" si="0"/>
        <v>9.512000000000001E-2</v>
      </c>
      <c r="J75" s="8">
        <f t="shared" si="1"/>
        <v>1.0526781761841524</v>
      </c>
    </row>
    <row r="76" spans="1:10" ht="12.75" customHeight="1" x14ac:dyDescent="0.2">
      <c r="A76" s="13" t="s">
        <v>261</v>
      </c>
      <c r="B76" s="32" t="s">
        <v>181</v>
      </c>
      <c r="C76" s="16">
        <v>613958</v>
      </c>
      <c r="D76" s="156">
        <v>6000</v>
      </c>
      <c r="E76" s="156"/>
      <c r="F76" s="156">
        <f t="shared" si="7"/>
        <v>6000</v>
      </c>
      <c r="G76" s="153">
        <v>4745.74</v>
      </c>
      <c r="H76" s="153">
        <v>4690.67</v>
      </c>
      <c r="I76" s="9">
        <f t="shared" si="0"/>
        <v>0.79095666666666664</v>
      </c>
      <c r="J76" s="8">
        <f t="shared" si="1"/>
        <v>1.0117403270748102</v>
      </c>
    </row>
    <row r="77" spans="1:10" ht="10.5" customHeight="1" x14ac:dyDescent="0.2">
      <c r="A77" s="13" t="s">
        <v>262</v>
      </c>
      <c r="B77" s="32" t="s">
        <v>182</v>
      </c>
      <c r="C77" s="16">
        <v>613971</v>
      </c>
      <c r="D77" s="29">
        <v>3000</v>
      </c>
      <c r="E77" s="156"/>
      <c r="F77" s="156">
        <f t="shared" si="7"/>
        <v>3000</v>
      </c>
      <c r="G77" s="153"/>
      <c r="H77" s="153"/>
      <c r="I77" s="9">
        <f t="shared" si="0"/>
        <v>0</v>
      </c>
      <c r="J77" s="8" t="e">
        <f t="shared" si="1"/>
        <v>#DIV/0!</v>
      </c>
    </row>
    <row r="78" spans="1:10" x14ac:dyDescent="0.2">
      <c r="A78" s="13" t="s">
        <v>263</v>
      </c>
      <c r="B78" s="32" t="s">
        <v>399</v>
      </c>
      <c r="C78" s="16">
        <v>613981</v>
      </c>
      <c r="D78" s="29">
        <v>900</v>
      </c>
      <c r="E78" s="156"/>
      <c r="F78" s="156">
        <f t="shared" si="7"/>
        <v>900</v>
      </c>
      <c r="G78" s="33"/>
      <c r="H78" s="33"/>
      <c r="I78" s="9">
        <f t="shared" si="0"/>
        <v>0</v>
      </c>
      <c r="J78" s="8" t="e">
        <f t="shared" si="1"/>
        <v>#DIV/0!</v>
      </c>
    </row>
    <row r="79" spans="1:10" ht="36" x14ac:dyDescent="0.2">
      <c r="A79" s="13" t="s">
        <v>264</v>
      </c>
      <c r="B79" s="32" t="s">
        <v>183</v>
      </c>
      <c r="C79" s="16">
        <v>613984</v>
      </c>
      <c r="D79" s="156">
        <v>200</v>
      </c>
      <c r="E79" s="156"/>
      <c r="F79" s="156">
        <f t="shared" si="7"/>
        <v>200</v>
      </c>
      <c r="G79" s="33"/>
      <c r="H79" s="33"/>
      <c r="I79" s="9">
        <f t="shared" si="0"/>
        <v>0</v>
      </c>
      <c r="J79" s="8" t="e">
        <f t="shared" si="1"/>
        <v>#DIV/0!</v>
      </c>
    </row>
    <row r="80" spans="1:10" x14ac:dyDescent="0.2">
      <c r="A80" s="13" t="s">
        <v>265</v>
      </c>
      <c r="B80" s="32" t="s">
        <v>184</v>
      </c>
      <c r="C80" s="16">
        <v>613985</v>
      </c>
      <c r="D80" s="156">
        <v>200</v>
      </c>
      <c r="E80" s="156"/>
      <c r="F80" s="156">
        <f t="shared" si="7"/>
        <v>200</v>
      </c>
      <c r="G80" s="33"/>
      <c r="H80" s="33"/>
      <c r="I80" s="9">
        <f t="shared" si="0"/>
        <v>0</v>
      </c>
      <c r="J80" s="8" t="e">
        <f t="shared" si="1"/>
        <v>#DIV/0!</v>
      </c>
    </row>
    <row r="81" spans="1:10" x14ac:dyDescent="0.2">
      <c r="A81" s="13" t="s">
        <v>266</v>
      </c>
      <c r="B81" s="32" t="s">
        <v>185</v>
      </c>
      <c r="C81" s="16">
        <v>613991</v>
      </c>
      <c r="D81" s="29"/>
      <c r="E81" s="29"/>
      <c r="F81" s="156">
        <f t="shared" si="7"/>
        <v>0</v>
      </c>
      <c r="G81" s="153">
        <v>1121.45</v>
      </c>
      <c r="H81" s="15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288</v>
      </c>
      <c r="B82" s="32" t="s">
        <v>186</v>
      </c>
      <c r="C82" s="16">
        <v>613995</v>
      </c>
      <c r="D82" s="29"/>
      <c r="E82" s="29"/>
      <c r="F82" s="156"/>
      <c r="G82" s="153"/>
      <c r="H82" s="153"/>
      <c r="I82" s="9"/>
      <c r="J82" s="8"/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8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8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9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10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9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10"/>
        <v>0</v>
      </c>
      <c r="G95" s="33"/>
      <c r="H95" s="33"/>
      <c r="I95" s="9" t="e">
        <f t="shared" si="0"/>
        <v>#DIV/0!</v>
      </c>
      <c r="J95" s="8" t="e">
        <f t="shared" si="9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10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9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10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9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10"/>
        <v>0</v>
      </c>
      <c r="G100" s="33"/>
      <c r="H100" s="33"/>
      <c r="I100" s="9" t="e">
        <f t="shared" si="0"/>
        <v>#DIV/0!</v>
      </c>
      <c r="J100" s="8" t="e">
        <f t="shared" si="9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 x14ac:dyDescent="0.2">
      <c r="A103" s="13" t="s">
        <v>272</v>
      </c>
      <c r="B103" s="32" t="s">
        <v>295</v>
      </c>
      <c r="C103" s="16">
        <v>821312</v>
      </c>
      <c r="D103" s="29"/>
      <c r="E103" s="29"/>
      <c r="F103" s="156">
        <f t="shared" si="10"/>
        <v>0</v>
      </c>
      <c r="G103" s="33"/>
      <c r="H103" s="33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10"/>
        <v>0</v>
      </c>
      <c r="G104" s="33"/>
      <c r="H104" s="33"/>
      <c r="I104" s="9" t="e">
        <f t="shared" si="0"/>
        <v>#DIV/0!</v>
      </c>
      <c r="J104" s="8" t="e">
        <f t="shared" si="9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10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9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10"/>
        <v>0</v>
      </c>
      <c r="G108" s="33"/>
      <c r="H108" s="33"/>
      <c r="I108" s="9" t="e">
        <f t="shared" si="0"/>
        <v>#DIV/0!</v>
      </c>
      <c r="J108" s="8" t="e">
        <f t="shared" si="9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10"/>
        <v>0</v>
      </c>
      <c r="G110" s="15"/>
      <c r="H110" s="15"/>
      <c r="I110" s="9" t="e">
        <f t="shared" si="0"/>
        <v>#DIV/0!</v>
      </c>
      <c r="J110" s="8" t="e">
        <f t="shared" si="9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10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9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10"/>
        <v>0</v>
      </c>
      <c r="G112" s="15"/>
      <c r="H112" s="15"/>
      <c r="I112" s="9" t="e">
        <f t="shared" si="0"/>
        <v>#DIV/0!</v>
      </c>
      <c r="J112" s="8" t="e">
        <f t="shared" si="9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10"/>
        <v>0</v>
      </c>
      <c r="G115" s="15"/>
      <c r="H115" s="15"/>
      <c r="I115" s="9" t="e">
        <f t="shared" ref="I115:I123" si="11">SUM(G115/F115)</f>
        <v>#DIV/0!</v>
      </c>
      <c r="J115" s="8" t="e">
        <f t="shared" si="9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9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10"/>
        <v>0</v>
      </c>
      <c r="G118" s="63"/>
      <c r="H118" s="63"/>
      <c r="I118" s="9" t="e">
        <f t="shared" si="11"/>
        <v>#DIV/0!</v>
      </c>
      <c r="J118" s="8" t="e">
        <f t="shared" si="9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10"/>
        <v>0</v>
      </c>
      <c r="G119" s="64">
        <f>SUM(G120:G122)</f>
        <v>0</v>
      </c>
      <c r="H119" s="64">
        <f>SUM(H120:H122)</f>
        <v>0</v>
      </c>
      <c r="I119" s="20" t="e">
        <f t="shared" si="11"/>
        <v>#DIV/0!</v>
      </c>
      <c r="J119" s="19" t="e">
        <f t="shared" si="9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10"/>
        <v>0</v>
      </c>
      <c r="G120" s="63"/>
      <c r="H120" s="63"/>
      <c r="I120" s="9" t="e">
        <f t="shared" si="11"/>
        <v>#DIV/0!</v>
      </c>
      <c r="J120" s="8" t="e">
        <f t="shared" si="9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10"/>
        <v>0</v>
      </c>
      <c r="G121" s="63"/>
      <c r="H121" s="63"/>
      <c r="I121" s="9" t="e">
        <f t="shared" si="11"/>
        <v>#DIV/0!</v>
      </c>
      <c r="J121" s="8" t="e">
        <f t="shared" si="9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10"/>
        <v>0</v>
      </c>
      <c r="G122" s="63"/>
      <c r="H122" s="63"/>
      <c r="I122" s="9" t="e">
        <f t="shared" si="11"/>
        <v>#DIV/0!</v>
      </c>
      <c r="J122" s="8" t="e">
        <f t="shared" si="9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10"/>
        <v>0</v>
      </c>
      <c r="G123" s="10"/>
      <c r="H123" s="10"/>
      <c r="I123" s="20" t="e">
        <f t="shared" si="11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56000</v>
      </c>
      <c r="E124" s="36">
        <f>SUM(E17+E123)</f>
        <v>0</v>
      </c>
      <c r="F124" s="36">
        <f>SUM(F17+F123)</f>
        <v>56000</v>
      </c>
      <c r="G124" s="36">
        <f>SUM(G17+G123)</f>
        <v>40035.770000000004</v>
      </c>
      <c r="H124" s="36">
        <f>SUM(H17+H123)</f>
        <v>27961.54</v>
      </c>
      <c r="I124" s="20">
        <f>SUM(G124/F124)</f>
        <v>0.71492446428571432</v>
      </c>
      <c r="J124" s="19">
        <f>SUM(G124/H124)</f>
        <v>1.4318156296112448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zoomScaleNormal="100" zoomScaleSheetLayoutView="100" workbookViewId="0">
      <selection activeCell="K10" sqref="K10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96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34" t="s">
        <v>95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430.38</v>
      </c>
      <c r="F17" s="36">
        <f>SUM(D17:E17)</f>
        <v>430.38</v>
      </c>
      <c r="G17" s="36">
        <f>SUM(G18+G92+G109)</f>
        <v>322.8</v>
      </c>
      <c r="H17" s="57">
        <f>SUM(H18+H92+H109)</f>
        <v>1509.35</v>
      </c>
      <c r="I17" s="20">
        <f t="shared" ref="I17:I113" si="0">SUM(G17/F17)</f>
        <v>0.75003485292067473</v>
      </c>
      <c r="J17" s="19">
        <f t="shared" ref="J17:J91" si="1">SUM(G17/H17)</f>
        <v>0.21386689634610928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430.38</v>
      </c>
      <c r="F18" s="36">
        <f>SUM(D18:E18)</f>
        <v>430.38</v>
      </c>
      <c r="G18" s="36">
        <f>SUM(G19+G24+G82+G88)</f>
        <v>322.8</v>
      </c>
      <c r="H18" s="57">
        <f>SUM(H19+H24+H82+H88)</f>
        <v>1509.35</v>
      </c>
      <c r="I18" s="20">
        <f>SUM(G18/F18)</f>
        <v>0.75003485292067473</v>
      </c>
      <c r="J18" s="19">
        <f t="shared" si="1"/>
        <v>0.21386689634610928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89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25" si="2">SUM(D21:E21)</f>
        <v>0</v>
      </c>
      <c r="G21" s="156"/>
      <c r="H21" s="191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63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430.38</v>
      </c>
      <c r="F24" s="66">
        <f t="shared" si="2"/>
        <v>430.38</v>
      </c>
      <c r="G24" s="66">
        <f>SUM(G25+G35+G41+G46+G51+G54+G57+G61+G65)</f>
        <v>322.8</v>
      </c>
      <c r="H24" s="192">
        <f>SUM(H25+H35+H41+H46+H51+H54+H57+H61+H65)</f>
        <v>1509.35</v>
      </c>
      <c r="I24" s="9">
        <f t="shared" si="0"/>
        <v>0.75003485292067473</v>
      </c>
      <c r="J24" s="8">
        <f t="shared" si="1"/>
        <v>0.21386689634610928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430.38</v>
      </c>
      <c r="F25" s="33">
        <f t="shared" si="2"/>
        <v>430.38</v>
      </c>
      <c r="G25" s="33">
        <f>SUM(G26:G34)</f>
        <v>322.8</v>
      </c>
      <c r="H25" s="63">
        <f>SUM(H26:H34)</f>
        <v>1509.35</v>
      </c>
      <c r="I25" s="9">
        <f t="shared" si="0"/>
        <v>0.75003485292067473</v>
      </c>
      <c r="J25" s="8">
        <f t="shared" si="1"/>
        <v>0.21386689634610928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>
        <v>330.38</v>
      </c>
      <c r="F26" s="153"/>
      <c r="G26" s="15">
        <v>222.8</v>
      </c>
      <c r="H26" s="63">
        <v>20</v>
      </c>
      <c r="I26" s="9" t="e">
        <f t="shared" si="0"/>
        <v>#DIV/0!</v>
      </c>
      <c r="J26" s="8">
        <f t="shared" si="1"/>
        <v>11.14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ref="F27:F42" si="3">SUM(D27:E27)</f>
        <v>0</v>
      </c>
      <c r="G27" s="15"/>
      <c r="H27" s="63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3"/>
        <v>0</v>
      </c>
      <c r="G28" s="15"/>
      <c r="H28" s="63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>
        <v>100</v>
      </c>
      <c r="F29" s="153">
        <f t="shared" si="3"/>
        <v>100</v>
      </c>
      <c r="G29" s="15">
        <v>100</v>
      </c>
      <c r="H29" s="63"/>
      <c r="I29" s="9">
        <f t="shared" si="0"/>
        <v>1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3"/>
        <v>0</v>
      </c>
      <c r="G30" s="15"/>
      <c r="H30" s="63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3"/>
        <v>0</v>
      </c>
      <c r="G31" s="15"/>
      <c r="H31" s="63">
        <v>112.35</v>
      </c>
      <c r="I31" s="9" t="e">
        <f t="shared" si="0"/>
        <v>#DIV/0!</v>
      </c>
      <c r="J31" s="8">
        <f t="shared" si="1"/>
        <v>0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153"/>
      <c r="F32" s="153">
        <f t="shared" si="3"/>
        <v>0</v>
      </c>
      <c r="G32" s="15"/>
      <c r="H32" s="63">
        <v>845</v>
      </c>
      <c r="I32" s="9" t="e">
        <f t="shared" si="0"/>
        <v>#DIV/0!</v>
      </c>
      <c r="J32" s="8">
        <f t="shared" si="1"/>
        <v>0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3"/>
        <v>0</v>
      </c>
      <c r="G33" s="15"/>
      <c r="H33" s="63">
        <v>532</v>
      </c>
      <c r="I33" s="9" t="e">
        <f t="shared" si="0"/>
        <v>#DIV/0!</v>
      </c>
      <c r="J33" s="8">
        <f t="shared" si="1"/>
        <v>0</v>
      </c>
    </row>
    <row r="34" spans="1:10" ht="15" customHeight="1" x14ac:dyDescent="0.2">
      <c r="A34" s="13" t="s">
        <v>230</v>
      </c>
      <c r="B34" s="32" t="s">
        <v>351</v>
      </c>
      <c r="C34" s="16">
        <v>613127</v>
      </c>
      <c r="D34" s="33"/>
      <c r="E34" s="33"/>
      <c r="F34" s="153">
        <f t="shared" si="3"/>
        <v>0</v>
      </c>
      <c r="G34" s="15"/>
      <c r="H34" s="63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3"/>
        <v>0</v>
      </c>
      <c r="G35" s="65">
        <f>SUM(G36:G41)</f>
        <v>0</v>
      </c>
      <c r="H35" s="189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3"/>
        <v>0</v>
      </c>
      <c r="G36" s="15"/>
      <c r="H36" s="63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3"/>
        <v>0</v>
      </c>
      <c r="G37" s="15"/>
      <c r="H37" s="63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3"/>
        <v>0</v>
      </c>
      <c r="G38" s="15"/>
      <c r="H38" s="63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3"/>
        <v>0</v>
      </c>
      <c r="G39" s="15"/>
      <c r="H39" s="63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3"/>
        <v>0</v>
      </c>
      <c r="G40" s="15"/>
      <c r="H40" s="63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3"/>
        <v>0</v>
      </c>
      <c r="G41" s="15">
        <f>SUM(G42)</f>
        <v>0</v>
      </c>
      <c r="H41" s="63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3"/>
        <v>0</v>
      </c>
      <c r="G42" s="15"/>
      <c r="H42" s="63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4">SUM(D46:E46)</f>
        <v>0</v>
      </c>
      <c r="G46" s="65">
        <f>SUM(G47:G50)</f>
        <v>0</v>
      </c>
      <c r="H46" s="189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4"/>
        <v>0</v>
      </c>
      <c r="G47" s="15"/>
      <c r="H47" s="63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4"/>
        <v>0</v>
      </c>
      <c r="G48" s="15"/>
      <c r="H48" s="63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4"/>
        <v>0</v>
      </c>
      <c r="G49" s="15"/>
      <c r="H49" s="63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4"/>
        <v>0</v>
      </c>
      <c r="G50" s="15"/>
      <c r="H50" s="63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4"/>
        <v>0</v>
      </c>
      <c r="G51" s="65">
        <f>SUM(G52:G53)</f>
        <v>0</v>
      </c>
      <c r="H51" s="189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4"/>
        <v>0</v>
      </c>
      <c r="G52" s="15"/>
      <c r="H52" s="63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63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9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62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5">SUM(D57:E57)</f>
        <v>0</v>
      </c>
      <c r="G57" s="33">
        <f>SUM(G58:G60)</f>
        <v>0</v>
      </c>
      <c r="H57" s="62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5"/>
        <v>0</v>
      </c>
      <c r="G58" s="153"/>
      <c r="H58" s="19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5"/>
        <v>0</v>
      </c>
      <c r="G59" s="33"/>
      <c r="H59" s="62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5"/>
        <v>0</v>
      </c>
      <c r="G60" s="33"/>
      <c r="H60" s="62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5"/>
        <v>0</v>
      </c>
      <c r="G61" s="65">
        <f>SUM(G62:G64)</f>
        <v>0</v>
      </c>
      <c r="H61" s="189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5"/>
        <v>0</v>
      </c>
      <c r="G62" s="153"/>
      <c r="H62" s="19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5"/>
        <v>0</v>
      </c>
      <c r="G63" s="33"/>
      <c r="H63" s="62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5"/>
        <v>0</v>
      </c>
      <c r="G64" s="33"/>
      <c r="H64" s="62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5"/>
        <v>0</v>
      </c>
      <c r="G65" s="33">
        <f>SUM(G66:G81)</f>
        <v>0</v>
      </c>
      <c r="H65" s="62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5"/>
        <v>0</v>
      </c>
      <c r="G66" s="153"/>
      <c r="H66" s="19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5"/>
        <v>0</v>
      </c>
      <c r="G67" s="33"/>
      <c r="H67" s="62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5"/>
        <v>0</v>
      </c>
      <c r="G68" s="33"/>
      <c r="H68" s="62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5"/>
        <v>0</v>
      </c>
      <c r="G69" s="33"/>
      <c r="H69" s="62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5"/>
        <v>0</v>
      </c>
      <c r="G70" s="33"/>
      <c r="H70" s="62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5"/>
        <v>0</v>
      </c>
      <c r="G71" s="33"/>
      <c r="H71" s="62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29"/>
      <c r="F72" s="156">
        <f t="shared" si="5"/>
        <v>0</v>
      </c>
      <c r="G72" s="33"/>
      <c r="H72" s="62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5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5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5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5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5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5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5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5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5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58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6">SUM(D83:E83)</f>
        <v>0</v>
      </c>
      <c r="G83" s="33"/>
      <c r="H83" s="37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6"/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6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6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6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6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6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6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62"/>
      <c r="I92" s="9" t="e">
        <f t="shared" si="0"/>
        <v>#DIV/0!</v>
      </c>
      <c r="J92" s="8" t="e">
        <f t="shared" ref="J92:J121" si="7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8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7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8"/>
        <v>0</v>
      </c>
      <c r="G94" s="33"/>
      <c r="H94" s="37"/>
      <c r="I94" s="9" t="e">
        <f t="shared" si="0"/>
        <v>#DIV/0!</v>
      </c>
      <c r="J94" s="8" t="e">
        <f t="shared" si="7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8"/>
        <v>0</v>
      </c>
      <c r="G95" s="33"/>
      <c r="H95" s="37"/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8"/>
        <v>0</v>
      </c>
      <c r="G96" s="33"/>
      <c r="H96" s="37"/>
      <c r="I96" s="9" t="e">
        <f t="shared" si="0"/>
        <v>#DIV/0!</v>
      </c>
      <c r="J96" s="8" t="e">
        <f t="shared" si="7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8"/>
        <v>0</v>
      </c>
      <c r="G97" s="36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7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8"/>
        <v>0</v>
      </c>
      <c r="G98" s="29">
        <f>SUM(G99:G105)</f>
        <v>0</v>
      </c>
      <c r="H98" s="61">
        <f>SUM(H99:H105)</f>
        <v>0</v>
      </c>
      <c r="I98" s="9" t="e">
        <f t="shared" si="0"/>
        <v>#DIV/0!</v>
      </c>
      <c r="J98" s="8" t="e">
        <f t="shared" si="7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8"/>
        <v>0</v>
      </c>
      <c r="G99" s="33"/>
      <c r="H99" s="62"/>
      <c r="I99" s="9" t="e">
        <f t="shared" si="0"/>
        <v>#DIV/0!</v>
      </c>
      <c r="J99" s="8" t="e">
        <f t="shared" si="7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8"/>
        <v>0</v>
      </c>
      <c r="G100" s="33"/>
      <c r="H100" s="37"/>
      <c r="I100" s="9" t="e">
        <f t="shared" si="0"/>
        <v>#DIV/0!</v>
      </c>
      <c r="J100" s="8" t="e">
        <f t="shared" si="7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8"/>
        <v>0</v>
      </c>
      <c r="G101" s="33"/>
      <c r="H101" s="37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3" t="s">
        <v>272</v>
      </c>
      <c r="B102" s="32" t="s">
        <v>295</v>
      </c>
      <c r="C102" s="16">
        <v>821312</v>
      </c>
      <c r="D102" s="29"/>
      <c r="E102" s="29"/>
      <c r="F102" s="156">
        <f t="shared" si="8"/>
        <v>0</v>
      </c>
      <c r="G102" s="33"/>
      <c r="H102" s="37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8"/>
        <v>0</v>
      </c>
      <c r="G103" s="33"/>
      <c r="H103" s="37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8"/>
        <v>0</v>
      </c>
      <c r="G104" s="33"/>
      <c r="H104" s="37"/>
      <c r="I104" s="9" t="e">
        <f t="shared" si="0"/>
        <v>#DIV/0!</v>
      </c>
      <c r="J104" s="8" t="e">
        <f t="shared" si="7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8"/>
        <v>0</v>
      </c>
      <c r="G105" s="33"/>
      <c r="H105" s="37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8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8"/>
        <v>0</v>
      </c>
      <c r="G107" s="33"/>
      <c r="H107" s="37"/>
      <c r="I107" s="9" t="e">
        <f t="shared" si="0"/>
        <v>#DIV/0!</v>
      </c>
      <c r="J107" s="8" t="e">
        <f t="shared" si="7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8"/>
        <v>0</v>
      </c>
      <c r="G108" s="33"/>
      <c r="H108" s="37"/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8"/>
        <v>0</v>
      </c>
      <c r="G109" s="15"/>
      <c r="H109" s="63"/>
      <c r="I109" s="9" t="e">
        <f t="shared" si="0"/>
        <v>#DIV/0!</v>
      </c>
      <c r="J109" s="8" t="e">
        <f t="shared" si="7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8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7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8"/>
        <v>0</v>
      </c>
      <c r="G111" s="15"/>
      <c r="H111" s="63"/>
      <c r="I111" s="9" t="e">
        <f t="shared" si="0"/>
        <v>#DIV/0!</v>
      </c>
      <c r="J111" s="8" t="e">
        <f t="shared" si="7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8"/>
        <v>0</v>
      </c>
      <c r="G112" s="15"/>
      <c r="H112" s="63"/>
      <c r="I112" s="9" t="e">
        <f t="shared" si="0"/>
        <v>#DIV/0!</v>
      </c>
      <c r="J112" s="8" t="e">
        <f t="shared" si="7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8"/>
        <v>0</v>
      </c>
      <c r="G113" s="15"/>
      <c r="H113" s="63"/>
      <c r="I113" s="9" t="e">
        <f t="shared" si="0"/>
        <v>#DIV/0!</v>
      </c>
      <c r="J113" s="8" t="e">
        <f t="shared" si="7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8"/>
        <v>0</v>
      </c>
      <c r="G114" s="15"/>
      <c r="H114" s="63"/>
      <c r="I114" s="9" t="e">
        <f t="shared" ref="I114:I122" si="9">SUM(G114/F114)</f>
        <v>#DIV/0!</v>
      </c>
      <c r="J114" s="8" t="e">
        <f t="shared" si="7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8"/>
        <v>0</v>
      </c>
      <c r="G115" s="15"/>
      <c r="H115" s="63"/>
      <c r="I115" s="9" t="e">
        <f t="shared" si="9"/>
        <v>#DIV/0!</v>
      </c>
      <c r="J115" s="8" t="e">
        <f t="shared" si="7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8"/>
        <v>0</v>
      </c>
      <c r="G116" s="15"/>
      <c r="H116" s="63"/>
      <c r="I116" s="9" t="e">
        <f t="shared" si="9"/>
        <v>#DIV/0!</v>
      </c>
      <c r="J116" s="8" t="e">
        <f t="shared" si="7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8"/>
        <v>0</v>
      </c>
      <c r="G117" s="15"/>
      <c r="H117" s="63"/>
      <c r="I117" s="9" t="e">
        <f t="shared" si="9"/>
        <v>#DIV/0!</v>
      </c>
      <c r="J117" s="8" t="e">
        <f t="shared" si="7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8"/>
        <v>0</v>
      </c>
      <c r="G118" s="21">
        <f>SUM(G119:G121)</f>
        <v>0</v>
      </c>
      <c r="H118" s="64">
        <f>SUM(H119:H121)</f>
        <v>0</v>
      </c>
      <c r="I118" s="20" t="e">
        <f t="shared" si="9"/>
        <v>#DIV/0!</v>
      </c>
      <c r="J118" s="19" t="e">
        <f t="shared" si="7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8"/>
        <v>0</v>
      </c>
      <c r="G119" s="15"/>
      <c r="H119" s="63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8"/>
        <v>0</v>
      </c>
      <c r="G120" s="15"/>
      <c r="H120" s="63"/>
      <c r="I120" s="9" t="e">
        <f t="shared" si="9"/>
        <v>#DIV/0!</v>
      </c>
      <c r="J120" s="8" t="e">
        <f t="shared" si="7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8"/>
        <v>0</v>
      </c>
      <c r="G121" s="15"/>
      <c r="H121" s="63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8"/>
        <v>0</v>
      </c>
      <c r="G122" s="10"/>
      <c r="H122" s="190"/>
      <c r="I122" s="20" t="e">
        <f t="shared" si="9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430.38</v>
      </c>
      <c r="F123" s="36">
        <f>SUM(F17+F122)</f>
        <v>430.38</v>
      </c>
      <c r="G123" s="36">
        <f>SUM(G17+G122)</f>
        <v>322.8</v>
      </c>
      <c r="H123" s="57">
        <f>SUM(H17+H122)</f>
        <v>1509.35</v>
      </c>
      <c r="I123" s="20">
        <f>SUM(G123/F123)</f>
        <v>0.75003485292067473</v>
      </c>
      <c r="J123" s="19">
        <f>SUM(G123/H123)</f>
        <v>0.21386689634610928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zoomScaleNormal="100" zoomScaleSheetLayoutView="100" workbookViewId="0">
      <selection activeCell="K17" sqref="K1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101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102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SUM(D18+D92+D109)</f>
        <v>0</v>
      </c>
      <c r="E17" s="36">
        <f>SUM(E18+E92+E109)</f>
        <v>85047.97</v>
      </c>
      <c r="F17" s="36">
        <f>SUM(D17:E17)</f>
        <v>85047.97</v>
      </c>
      <c r="G17" s="36">
        <f>SUM(G18+G92+G109)</f>
        <v>34028</v>
      </c>
      <c r="H17" s="57">
        <f>SUM(H18+H92+H109)</f>
        <v>9511.09</v>
      </c>
      <c r="I17" s="20">
        <f t="shared" ref="I17:I113" si="0">SUM(G17/F17)</f>
        <v>0.40010361211443379</v>
      </c>
      <c r="J17" s="19">
        <f t="shared" ref="J17:J91" si="1">SUM(G17/H17)</f>
        <v>3.577718221570819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85047.97</v>
      </c>
      <c r="F18" s="36">
        <f>SUM(D18:E18)</f>
        <v>85047.97</v>
      </c>
      <c r="G18" s="36">
        <f>SUM(G19+G24+G82+G88)</f>
        <v>34028</v>
      </c>
      <c r="H18" s="57">
        <f>SUM(H19+H24+H82+H88)</f>
        <v>9511.09</v>
      </c>
      <c r="I18" s="20">
        <f>SUM(G18/F18)</f>
        <v>0.40010361211443379</v>
      </c>
      <c r="J18" s="19">
        <f t="shared" si="1"/>
        <v>3.577718221570819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150.32</v>
      </c>
      <c r="F24" s="66">
        <f t="shared" si="2"/>
        <v>150.32</v>
      </c>
      <c r="G24" s="66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3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150.32</v>
      </c>
      <c r="F65" s="29">
        <f t="shared" si="4"/>
        <v>150.32</v>
      </c>
      <c r="G65" s="33">
        <f>SUM(G66:G81)</f>
        <v>0</v>
      </c>
      <c r="H65" s="37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178"/>
      <c r="H68" s="16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178"/>
      <c r="H71" s="166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>
        <v>150.32</v>
      </c>
      <c r="F72" s="156">
        <f t="shared" si="4"/>
        <v>150.32</v>
      </c>
      <c r="G72" s="33"/>
      <c r="H72" s="37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SUM(E83+E84+E85)</f>
        <v>84897.65</v>
      </c>
      <c r="F82" s="29">
        <f>SUM(F83+F84+F85)</f>
        <v>84897.65</v>
      </c>
      <c r="G82" s="65">
        <f>SUM(G85+G87+G88+G89+G90+G91)</f>
        <v>34028</v>
      </c>
      <c r="H82" s="58">
        <f>SUM(H85+H87+H88+H89+H90+H91)</f>
        <v>9511.09</v>
      </c>
      <c r="I82" s="9">
        <f t="shared" si="0"/>
        <v>0.40081203661114295</v>
      </c>
      <c r="J82" s="8">
        <f t="shared" si="1"/>
        <v>3.577718221570819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7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84897.65</v>
      </c>
      <c r="F85" s="29">
        <f t="shared" si="5"/>
        <v>84897.65</v>
      </c>
      <c r="G85" s="29">
        <f>SUM(G86:G86)</f>
        <v>34028</v>
      </c>
      <c r="H85" s="61">
        <f>SUM(H86:H86)</f>
        <v>9511.09</v>
      </c>
      <c r="I85" s="9">
        <f t="shared" si="0"/>
        <v>0.40081203661114295</v>
      </c>
      <c r="J85" s="8">
        <f t="shared" si="1"/>
        <v>3.577718221570819</v>
      </c>
    </row>
    <row r="86" spans="1:10" x14ac:dyDescent="0.2">
      <c r="A86" s="13"/>
      <c r="B86" s="162" t="s">
        <v>34</v>
      </c>
      <c r="C86" s="16">
        <v>614311</v>
      </c>
      <c r="D86" s="29">
        <v>0</v>
      </c>
      <c r="E86" s="156">
        <v>84897.65</v>
      </c>
      <c r="F86" s="156">
        <f>SUM(E86)</f>
        <v>84897.65</v>
      </c>
      <c r="G86" s="153">
        <v>34028</v>
      </c>
      <c r="H86" s="159">
        <v>9511.09</v>
      </c>
      <c r="I86" s="9">
        <f t="shared" si="0"/>
        <v>0.40081203661114295</v>
      </c>
      <c r="J86" s="8">
        <f t="shared" si="1"/>
        <v>3.577718221570819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62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6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7"/>
        <v>0</v>
      </c>
      <c r="G98" s="29">
        <f>SUM(G99:G105)</f>
        <v>0</v>
      </c>
      <c r="H98" s="61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295</v>
      </c>
      <c r="C102" s="16">
        <v>821312</v>
      </c>
      <c r="D102" s="29"/>
      <c r="E102" s="29"/>
      <c r="F102" s="156">
        <f t="shared" si="7"/>
        <v>0</v>
      </c>
      <c r="G102" s="33"/>
      <c r="H102" s="37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6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63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63"/>
      <c r="I114" s="9" t="e">
        <f t="shared" ref="I114:I122" si="8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63"/>
      <c r="I115" s="9" t="e">
        <f t="shared" si="8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90"/>
      <c r="I122" s="20" t="e">
        <f t="shared" si="8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85047.97</v>
      </c>
      <c r="F123" s="36">
        <f>SUM(F17+F122)</f>
        <v>85047.97</v>
      </c>
      <c r="G123" s="36">
        <f>SUM(G17+G122)</f>
        <v>34028</v>
      </c>
      <c r="H123" s="57">
        <f>SUM(H17+H122)</f>
        <v>9511.09</v>
      </c>
      <c r="I123" s="20">
        <f>SUM(G123/F123)</f>
        <v>0.40010361211443379</v>
      </c>
      <c r="J123" s="19">
        <f>SUM(G123/H123)</f>
        <v>3.577718221570819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zoomScale="112" zoomScaleNormal="100" zoomScaleSheetLayoutView="112" workbookViewId="0">
      <selection activeCell="K10" sqref="K10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112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103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SUM(D18+D97+D92+D109)</f>
        <v>0</v>
      </c>
      <c r="E17" s="36">
        <f>SUM(E18+E97+E92+E109)</f>
        <v>41.67</v>
      </c>
      <c r="F17" s="36">
        <f>SUM(D17:E17)</f>
        <v>41.67</v>
      </c>
      <c r="G17" s="36">
        <f>SUM(G18+G92+G97+G109)</f>
        <v>0</v>
      </c>
      <c r="H17" s="57">
        <f>SUM(H18+H92+H97+H109)</f>
        <v>4035.14</v>
      </c>
      <c r="I17" s="20">
        <f t="shared" ref="I17:I113" si="0">SUM(G17/F17)</f>
        <v>0</v>
      </c>
      <c r="J17" s="19">
        <f t="shared" ref="J17:J91" si="1">SUM(G17/H17)</f>
        <v>0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41.67</v>
      </c>
      <c r="F18" s="36">
        <f>SUM(D18:E18)</f>
        <v>41.67</v>
      </c>
      <c r="G18" s="36">
        <f>SUM(G19+G24+G82+G88)</f>
        <v>0</v>
      </c>
      <c r="H18" s="57">
        <f>SUM(H19+H24+H82+H88)</f>
        <v>4035.14</v>
      </c>
      <c r="I18" s="20">
        <f>SUM(G18/F18)</f>
        <v>0</v>
      </c>
      <c r="J18" s="19">
        <f t="shared" si="1"/>
        <v>0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41.67</v>
      </c>
      <c r="F24" s="66">
        <f t="shared" si="2"/>
        <v>41.67</v>
      </c>
      <c r="G24" s="66">
        <f>SUM(G25+G35+G41+G46+G51+G54+G57+G61+G65)</f>
        <v>0</v>
      </c>
      <c r="H24" s="60">
        <f>SUM(H25+H35+H41+H46+H51+H54+H57+H61+H65)</f>
        <v>4035.14</v>
      </c>
      <c r="I24" s="9">
        <f t="shared" si="0"/>
        <v>0</v>
      </c>
      <c r="J24" s="8">
        <f t="shared" si="1"/>
        <v>0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41.67</v>
      </c>
      <c r="F25" s="33">
        <f t="shared" si="2"/>
        <v>41.67</v>
      </c>
      <c r="G25" s="15">
        <f>SUM(G26:G34)</f>
        <v>0</v>
      </c>
      <c r="H25" s="59">
        <f>SUM(H26:H34)</f>
        <v>4035.14</v>
      </c>
      <c r="I25" s="9">
        <f t="shared" si="0"/>
        <v>0</v>
      </c>
      <c r="J25" s="8">
        <f t="shared" si="1"/>
        <v>0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59">
        <v>35</v>
      </c>
      <c r="I26" s="9" t="e">
        <f t="shared" si="0"/>
        <v>#DIV/0!</v>
      </c>
      <c r="J26" s="8">
        <f t="shared" si="1"/>
        <v>0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153">
        <v>41.67</v>
      </c>
      <c r="F28" s="153">
        <f t="shared" si="2"/>
        <v>41.67</v>
      </c>
      <c r="G28" s="15"/>
      <c r="H28" s="59"/>
      <c r="I28" s="9">
        <f t="shared" si="0"/>
        <v>0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59">
        <v>2346.29</v>
      </c>
      <c r="I31" s="9" t="e">
        <f t="shared" si="0"/>
        <v>#DIV/0!</v>
      </c>
      <c r="J31" s="8">
        <f t="shared" si="1"/>
        <v>0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59">
        <v>959.85</v>
      </c>
      <c r="I32" s="9" t="e">
        <f t="shared" si="0"/>
        <v>#DIV/0!</v>
      </c>
      <c r="J32" s="8">
        <f t="shared" si="1"/>
        <v>0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59">
        <v>694</v>
      </c>
      <c r="I33" s="9" t="e">
        <f t="shared" si="0"/>
        <v>#DIV/0!</v>
      </c>
      <c r="J33" s="8">
        <f t="shared" si="1"/>
        <v>0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7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37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7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/>
      <c r="F72" s="156">
        <f t="shared" si="4"/>
        <v>0</v>
      </c>
      <c r="G72" s="33"/>
      <c r="H72" s="37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262</v>
      </c>
      <c r="B77" s="32" t="s">
        <v>182</v>
      </c>
      <c r="C77" s="16">
        <v>613981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263</v>
      </c>
      <c r="B78" s="32" t="s">
        <v>183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264</v>
      </c>
      <c r="B79" s="32" t="s">
        <v>184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185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186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58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7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62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6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SUM(E99+E105+E101)</f>
        <v>0</v>
      </c>
      <c r="F98" s="29">
        <f t="shared" si="7"/>
        <v>0</v>
      </c>
      <c r="G98" s="29">
        <f>SUM(G99:G105)</f>
        <v>0</v>
      </c>
      <c r="H98" s="61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272</v>
      </c>
      <c r="B102" s="32" t="s">
        <v>295</v>
      </c>
      <c r="C102" s="16">
        <v>821312</v>
      </c>
      <c r="D102" s="29"/>
      <c r="E102" s="29"/>
      <c r="F102" s="156">
        <f t="shared" si="7"/>
        <v>0</v>
      </c>
      <c r="G102" s="33"/>
      <c r="H102" s="159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6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63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63"/>
      <c r="I114" s="9" t="e">
        <f t="shared" ref="I114:I122" si="8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63"/>
      <c r="I115" s="9" t="e">
        <f t="shared" si="8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90"/>
      <c r="I122" s="20" t="e">
        <f t="shared" si="8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41.67</v>
      </c>
      <c r="F123" s="36">
        <f>SUM(F17+F122)</f>
        <v>41.67</v>
      </c>
      <c r="G123" s="36">
        <f>SUM(G17+G122)</f>
        <v>0</v>
      </c>
      <c r="H123" s="57">
        <f>SUM(H17+H122)</f>
        <v>4035.14</v>
      </c>
      <c r="I123" s="20">
        <f>SUM(G123/F123)</f>
        <v>0</v>
      </c>
      <c r="J123" s="19">
        <f>SUM(G123/H123)</f>
        <v>0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BreakPreview" topLeftCell="A103" zoomScaleNormal="100" zoomScaleSheetLayoutView="100" workbookViewId="0">
      <selection activeCell="L15" sqref="L15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0" ht="30" customHeight="1" x14ac:dyDescent="0.25">
      <c r="A2" s="119" t="s">
        <v>15</v>
      </c>
      <c r="B2" s="112" t="s">
        <v>97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0" ht="15" customHeight="1" x14ac:dyDescent="0.25">
      <c r="A3" s="119"/>
      <c r="B3" s="112" t="s">
        <v>105</v>
      </c>
      <c r="C3" s="115"/>
      <c r="D3" s="117"/>
      <c r="E3" s="117"/>
      <c r="F3" s="123"/>
      <c r="G3" s="124"/>
      <c r="H3" s="125"/>
      <c r="I3" s="71"/>
      <c r="J3" s="72"/>
    </row>
    <row r="4" spans="1:10" ht="15" customHeight="1" x14ac:dyDescent="0.25">
      <c r="A4" s="126" t="s">
        <v>21</v>
      </c>
      <c r="B4" s="112" t="s">
        <v>98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0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0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104</v>
      </c>
      <c r="I6" s="71"/>
      <c r="J6" s="72"/>
    </row>
    <row r="7" spans="1:10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0" ht="15" customHeight="1" x14ac:dyDescent="0.2">
      <c r="A8" s="120" t="s">
        <v>23</v>
      </c>
      <c r="B8" s="134" t="s">
        <v>99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0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0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100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14" t="s">
        <v>82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s="54" customFormat="1" ht="15" customHeight="1" x14ac:dyDescent="0.25">
      <c r="A13" s="215" t="s">
        <v>393</v>
      </c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747.66</v>
      </c>
      <c r="F17" s="36">
        <f>SUM(D17:E17)</f>
        <v>747.66</v>
      </c>
      <c r="G17" s="36">
        <f>SUM(G18+G93+G110)</f>
        <v>428</v>
      </c>
      <c r="H17" s="57">
        <f>SUM(H18+H93+H110)</f>
        <v>1714.2</v>
      </c>
      <c r="I17" s="20">
        <f t="shared" ref="I17:I114" si="0">SUM(G17/F17)</f>
        <v>0.57245271915041596</v>
      </c>
      <c r="J17" s="19">
        <f t="shared" ref="J17:J92" si="1">SUM(G17/H17)</f>
        <v>0.24967915062419788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747.66</v>
      </c>
      <c r="F18" s="36">
        <f>SUM(D18:E18)</f>
        <v>747.66</v>
      </c>
      <c r="G18" s="36">
        <f>SUM(G19+G24+G83+G89)</f>
        <v>428</v>
      </c>
      <c r="H18" s="57">
        <f>SUM(H19+H24+H83+H89)</f>
        <v>1714.2</v>
      </c>
      <c r="I18" s="20">
        <f>SUM(G18/F18)</f>
        <v>0.57245271915041596</v>
      </c>
      <c r="J18" s="19">
        <f t="shared" si="1"/>
        <v>0.24967915062419788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89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115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128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747.66</v>
      </c>
      <c r="F24" s="66">
        <f t="shared" si="2"/>
        <v>747.66</v>
      </c>
      <c r="G24" s="66">
        <f>SUM(G25+G35+G41+G46+G51+G54+G57+G61+G65)</f>
        <v>428</v>
      </c>
      <c r="H24" s="60">
        <f>SUM(H25+H35+H41+H46+H51+H54+H57+H61+H65)</f>
        <v>1714.2</v>
      </c>
      <c r="I24" s="9">
        <f t="shared" si="0"/>
        <v>0.57245271915041596</v>
      </c>
      <c r="J24" s="8">
        <f t="shared" si="1"/>
        <v>0.24967915062419788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222</v>
      </c>
      <c r="B26" s="32" t="s">
        <v>142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223</v>
      </c>
      <c r="B27" s="32" t="s">
        <v>143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224</v>
      </c>
      <c r="B28" s="32" t="s">
        <v>144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225</v>
      </c>
      <c r="B29" s="32" t="s">
        <v>145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226</v>
      </c>
      <c r="B30" s="32" t="s">
        <v>146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227</v>
      </c>
      <c r="B31" s="32" t="s">
        <v>147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228</v>
      </c>
      <c r="B32" s="32" t="s">
        <v>148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229</v>
      </c>
      <c r="B33" s="32" t="s">
        <v>149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230</v>
      </c>
      <c r="B34" s="32" t="s">
        <v>150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231</v>
      </c>
      <c r="B36" s="152" t="s">
        <v>151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232</v>
      </c>
      <c r="B37" s="152" t="s">
        <v>152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233</v>
      </c>
      <c r="B38" s="152" t="s">
        <v>153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234</v>
      </c>
      <c r="B39" s="152" t="s">
        <v>154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235</v>
      </c>
      <c r="B40" s="152" t="s">
        <v>155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236</v>
      </c>
      <c r="B42" s="92" t="s">
        <v>276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278</v>
      </c>
      <c r="B43" s="92" t="s">
        <v>277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279</v>
      </c>
      <c r="B44" s="92" t="s">
        <v>156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280</v>
      </c>
      <c r="B45" s="92" t="s">
        <v>281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237</v>
      </c>
      <c r="B47" s="92" t="s">
        <v>157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238</v>
      </c>
      <c r="B48" s="92" t="s">
        <v>158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239</v>
      </c>
      <c r="B49" s="92" t="s">
        <v>159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240</v>
      </c>
      <c r="B50" s="92" t="s">
        <v>160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241</v>
      </c>
      <c r="B52" s="92" t="s">
        <v>161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242</v>
      </c>
      <c r="B53" s="92" t="s">
        <v>162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243</v>
      </c>
      <c r="B55" s="92" t="s">
        <v>163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244</v>
      </c>
      <c r="B56" s="92" t="s">
        <v>164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245</v>
      </c>
      <c r="B58" s="92" t="s">
        <v>165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246</v>
      </c>
      <c r="B59" s="92" t="s">
        <v>166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247</v>
      </c>
      <c r="B60" s="92" t="s">
        <v>167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248</v>
      </c>
      <c r="B62" s="92" t="s">
        <v>168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249</v>
      </c>
      <c r="B63" s="92" t="s">
        <v>169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250</v>
      </c>
      <c r="B64" s="92" t="s">
        <v>170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747.66</v>
      </c>
      <c r="F65" s="29">
        <f t="shared" si="4"/>
        <v>747.66</v>
      </c>
      <c r="G65" s="33">
        <f>SUM(G66:G82)</f>
        <v>428</v>
      </c>
      <c r="H65" s="37">
        <f>SUM(H66:H82)</f>
        <v>1714.2</v>
      </c>
      <c r="I65" s="9">
        <f t="shared" si="0"/>
        <v>0.57245271915041596</v>
      </c>
      <c r="J65" s="8">
        <f t="shared" si="1"/>
        <v>0.24967915062419788</v>
      </c>
    </row>
    <row r="66" spans="1:10" ht="15" customHeight="1" x14ac:dyDescent="0.2">
      <c r="A66" s="13" t="s">
        <v>251</v>
      </c>
      <c r="B66" s="32" t="s">
        <v>171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252</v>
      </c>
      <c r="B67" s="32" t="s">
        <v>172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253</v>
      </c>
      <c r="B68" s="32" t="s">
        <v>173</v>
      </c>
      <c r="C68" s="16">
        <v>613914</v>
      </c>
      <c r="D68" s="29"/>
      <c r="E68" s="29"/>
      <c r="F68" s="156">
        <f t="shared" si="4"/>
        <v>0</v>
      </c>
      <c r="G68" s="33"/>
      <c r="H68" s="37">
        <v>1286.2</v>
      </c>
      <c r="I68" s="9" t="e">
        <f t="shared" si="0"/>
        <v>#DIV/0!</v>
      </c>
      <c r="J68" s="8">
        <f t="shared" si="1"/>
        <v>0</v>
      </c>
    </row>
    <row r="69" spans="1:10" ht="15" customHeight="1" x14ac:dyDescent="0.2">
      <c r="A69" s="13" t="s">
        <v>254</v>
      </c>
      <c r="B69" s="32" t="s">
        <v>174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255</v>
      </c>
      <c r="B70" s="32" t="s">
        <v>175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256</v>
      </c>
      <c r="B71" s="32" t="s">
        <v>176</v>
      </c>
      <c r="C71" s="16">
        <v>613921</v>
      </c>
      <c r="D71" s="29"/>
      <c r="E71" s="29"/>
      <c r="F71" s="156">
        <f t="shared" si="4"/>
        <v>0</v>
      </c>
      <c r="G71" s="33"/>
      <c r="H71" s="37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257</v>
      </c>
      <c r="B72" s="32" t="s">
        <v>177</v>
      </c>
      <c r="C72" s="16">
        <v>613939</v>
      </c>
      <c r="D72" s="29"/>
      <c r="E72" s="156">
        <v>747.66</v>
      </c>
      <c r="F72" s="156">
        <f t="shared" si="4"/>
        <v>747.66</v>
      </c>
      <c r="G72" s="153">
        <v>428</v>
      </c>
      <c r="H72" s="37"/>
      <c r="I72" s="9">
        <f t="shared" si="0"/>
        <v>0.57245271915041596</v>
      </c>
      <c r="J72" s="8" t="e">
        <f t="shared" si="1"/>
        <v>#DIV/0!</v>
      </c>
    </row>
    <row r="73" spans="1:10" x14ac:dyDescent="0.2">
      <c r="A73" s="13" t="s">
        <v>258</v>
      </c>
      <c r="B73" s="32" t="s">
        <v>178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259</v>
      </c>
      <c r="B74" s="32" t="s">
        <v>179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260</v>
      </c>
      <c r="B75" s="32" t="s">
        <v>180</v>
      </c>
      <c r="C75" s="16">
        <v>613957</v>
      </c>
      <c r="D75" s="29"/>
      <c r="E75" s="29"/>
      <c r="F75" s="156">
        <f t="shared" si="4"/>
        <v>0</v>
      </c>
      <c r="G75" s="153"/>
      <c r="H75" s="159"/>
      <c r="I75" s="9" t="e">
        <f t="shared" si="0"/>
        <v>#DIV/0!</v>
      </c>
      <c r="J75" s="8" t="e">
        <f t="shared" si="1"/>
        <v>#DIV/0!</v>
      </c>
    </row>
    <row r="76" spans="1:10" ht="14.25" customHeight="1" x14ac:dyDescent="0.2">
      <c r="A76" s="13" t="s">
        <v>261</v>
      </c>
      <c r="B76" s="32" t="s">
        <v>181</v>
      </c>
      <c r="C76" s="16">
        <v>613958</v>
      </c>
      <c r="D76" s="29"/>
      <c r="E76" s="29"/>
      <c r="F76" s="156">
        <f t="shared" si="4"/>
        <v>0</v>
      </c>
      <c r="G76" s="153"/>
      <c r="H76" s="159"/>
      <c r="I76" s="9" t="e">
        <f t="shared" si="0"/>
        <v>#DIV/0!</v>
      </c>
      <c r="J76" s="8" t="e">
        <f t="shared" si="1"/>
        <v>#DIV/0!</v>
      </c>
    </row>
    <row r="77" spans="1:10" ht="23.25" customHeight="1" x14ac:dyDescent="0.2">
      <c r="A77" s="13" t="s">
        <v>262</v>
      </c>
      <c r="B77" s="32" t="s">
        <v>182</v>
      </c>
      <c r="C77" s="16">
        <v>613971</v>
      </c>
      <c r="D77" s="29"/>
      <c r="E77" s="29"/>
      <c r="F77" s="156">
        <f t="shared" si="4"/>
        <v>0</v>
      </c>
      <c r="G77" s="153"/>
      <c r="H77" s="193"/>
      <c r="I77" s="9" t="e">
        <f t="shared" si="0"/>
        <v>#DIV/0!</v>
      </c>
      <c r="J77" s="8" t="e">
        <f t="shared" si="1"/>
        <v>#DIV/0!</v>
      </c>
    </row>
    <row r="78" spans="1:10" ht="23.25" customHeight="1" x14ac:dyDescent="0.2">
      <c r="A78" s="13" t="s">
        <v>263</v>
      </c>
      <c r="B78" s="32" t="s">
        <v>310</v>
      </c>
      <c r="C78" s="16">
        <v>613981</v>
      </c>
      <c r="D78" s="29"/>
      <c r="E78" s="29"/>
      <c r="F78" s="156">
        <f t="shared" si="4"/>
        <v>0</v>
      </c>
      <c r="G78" s="153"/>
      <c r="H78" s="193"/>
      <c r="I78" s="9"/>
      <c r="J78" s="8"/>
    </row>
    <row r="79" spans="1:10" ht="36" x14ac:dyDescent="0.2">
      <c r="A79" s="13" t="s">
        <v>264</v>
      </c>
      <c r="B79" s="32" t="s">
        <v>183</v>
      </c>
      <c r="C79" s="16">
        <v>613984</v>
      </c>
      <c r="D79" s="29"/>
      <c r="E79" s="29"/>
      <c r="F79" s="156">
        <f t="shared" si="4"/>
        <v>0</v>
      </c>
      <c r="G79" s="153"/>
      <c r="H79" s="19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265</v>
      </c>
      <c r="B80" s="32" t="s">
        <v>184</v>
      </c>
      <c r="C80" s="16">
        <v>613985</v>
      </c>
      <c r="D80" s="29"/>
      <c r="E80" s="29"/>
      <c r="F80" s="156">
        <f t="shared" si="4"/>
        <v>0</v>
      </c>
      <c r="G80" s="153"/>
      <c r="H80" s="19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266</v>
      </c>
      <c r="B81" s="32" t="s">
        <v>185</v>
      </c>
      <c r="C81" s="16">
        <v>613991</v>
      </c>
      <c r="D81" s="29"/>
      <c r="E81" s="156"/>
      <c r="F81" s="156">
        <f t="shared" si="4"/>
        <v>0</v>
      </c>
      <c r="G81" s="153"/>
      <c r="H81" s="193">
        <v>428</v>
      </c>
      <c r="I81" s="9" t="e">
        <f t="shared" si="0"/>
        <v>#DIV/0!</v>
      </c>
      <c r="J81" s="8">
        <f t="shared" si="1"/>
        <v>0</v>
      </c>
    </row>
    <row r="82" spans="1:10" x14ac:dyDescent="0.2">
      <c r="A82" s="13" t="s">
        <v>288</v>
      </c>
      <c r="B82" s="32" t="s">
        <v>186</v>
      </c>
      <c r="C82" s="16"/>
      <c r="D82" s="29"/>
      <c r="E82" s="29"/>
      <c r="F82" s="156">
        <f t="shared" si="4"/>
        <v>0</v>
      </c>
      <c r="G82" s="33"/>
      <c r="H82" s="62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5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62"/>
      <c r="I93" s="9" t="e">
        <f t="shared" si="0"/>
        <v>#DIV/0!</v>
      </c>
      <c r="J93" s="8" t="e">
        <f t="shared" ref="J93:J122" si="6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61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3"/>
      <c r="H97" s="37"/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6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6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7"/>
        <v>0</v>
      </c>
      <c r="G99" s="29">
        <f>SUM(G100:G106)</f>
        <v>0</v>
      </c>
      <c r="H99" s="61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33"/>
      <c r="H100" s="62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33"/>
      <c r="H102" s="37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3" t="s">
        <v>272</v>
      </c>
      <c r="B103" s="32" t="s">
        <v>295</v>
      </c>
      <c r="C103" s="16">
        <v>821312</v>
      </c>
      <c r="D103" s="29"/>
      <c r="E103" s="29"/>
      <c r="F103" s="156">
        <f t="shared" si="7"/>
        <v>0</v>
      </c>
      <c r="G103" s="33"/>
      <c r="H103" s="37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61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7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63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64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63"/>
      <c r="I114" s="9" t="e">
        <f t="shared" si="0"/>
        <v>#DIV/0!</v>
      </c>
      <c r="J114" s="8" t="e">
        <f t="shared" si="6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63"/>
      <c r="I115" s="9" t="e">
        <f t="shared" ref="I115:I123" si="8">SUM(G115/F115)</f>
        <v>#DIV/0!</v>
      </c>
      <c r="J115" s="8" t="e">
        <f t="shared" si="6"/>
        <v>#DIV/0!</v>
      </c>
    </row>
    <row r="116" spans="1:10" ht="24.75" customHeight="1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63"/>
      <c r="I118" s="9" t="e">
        <f t="shared" si="8"/>
        <v>#DIV/0!</v>
      </c>
      <c r="J118" s="8" t="e">
        <f t="shared" si="6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64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15"/>
      <c r="H122" s="63"/>
      <c r="I122" s="9" t="e">
        <f t="shared" si="8"/>
        <v>#DIV/0!</v>
      </c>
      <c r="J122" s="8" t="e">
        <f t="shared" si="6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90"/>
      <c r="I123" s="20" t="e">
        <f t="shared" si="8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747.66</v>
      </c>
      <c r="F124" s="36">
        <f>SUM(F17+F123)</f>
        <v>747.66</v>
      </c>
      <c r="G124" s="36">
        <f>SUM(G17+G123)</f>
        <v>428</v>
      </c>
      <c r="H124" s="57">
        <f>SUM(H17+H123)</f>
        <v>1714.2</v>
      </c>
      <c r="I124" s="20">
        <f>SUM(G124/F124)</f>
        <v>0.57245271915041596</v>
      </c>
      <c r="J124" s="19">
        <f>SUM(G124/H124)</f>
        <v>0.24967915062419788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J1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83" orientation="landscape" r:id="rId1"/>
  <headerFooter alignWithMargins="0"/>
  <rowBreaks count="1" manualBreakCount="1"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</vt:i4>
      </vt:variant>
    </vt:vector>
  </HeadingPairs>
  <TitlesOfParts>
    <vt:vector size="36" baseType="lpstr">
      <vt:lpstr>Obrazac 2.analitika</vt:lpstr>
      <vt:lpstr>Obrazac 2.analitika (1)</vt:lpstr>
      <vt:lpstr>Obrazac 2.analitika (2)</vt:lpstr>
      <vt:lpstr>Obrazac 2.analitika (3)</vt:lpstr>
      <vt:lpstr>Obrazac 2.analitika (4)</vt:lpstr>
      <vt:lpstr>Obrazac 2.analitika (5)</vt:lpstr>
      <vt:lpstr>Obrazac 2.analitika (6)</vt:lpstr>
      <vt:lpstr>Obrazac 2.analitika (7)</vt:lpstr>
      <vt:lpstr>Obrazac 2.analitika (8)</vt:lpstr>
      <vt:lpstr>Obrazac 2.analitika (9)</vt:lpstr>
      <vt:lpstr>Obrazac 2.analitika (10)</vt:lpstr>
      <vt:lpstr>Obrazac 2.analitika (11)</vt:lpstr>
      <vt:lpstr>Obrazac 2.analitika (12)</vt:lpstr>
      <vt:lpstr>Obrazac 2.analitika (13)</vt:lpstr>
      <vt:lpstr>Obrazac 2.analitika (14)</vt:lpstr>
      <vt:lpstr>Obrazac 2.analitika (15)</vt:lpstr>
      <vt:lpstr>Obrazac 2.analitika (16)</vt:lpstr>
      <vt:lpstr>Obrazac 2.analitika (17)</vt:lpstr>
      <vt:lpstr>Obrazac 2.analitika (18)</vt:lpstr>
      <vt:lpstr>Obrazac 2.analitika (19)</vt:lpstr>
      <vt:lpstr>Obrazac 2.analitika (20)</vt:lpstr>
      <vt:lpstr>Obrazac 2.analitika (21)</vt:lpstr>
      <vt:lpstr>Obrazac 2.analitika (22)</vt:lpstr>
      <vt:lpstr>Obrazac 2.analitika (23)</vt:lpstr>
      <vt:lpstr>Obrazac 2.analitika (24)</vt:lpstr>
      <vt:lpstr>Obrazac 2.analitika (25)</vt:lpstr>
      <vt:lpstr>Obrazac 2.analitika (26)</vt:lpstr>
      <vt:lpstr>Obrazac 2.analitika (27)</vt:lpstr>
      <vt:lpstr>Obrazac 2.analitika (28)</vt:lpstr>
      <vt:lpstr>Obrazac 2.analitika (29)</vt:lpstr>
      <vt:lpstr>Obrazac 2.analitika (30)</vt:lpstr>
      <vt:lpstr>Obrazac 2.analitika (31)</vt:lpstr>
      <vt:lpstr>Sheet1</vt:lpstr>
      <vt:lpstr>Sheet2</vt:lpstr>
      <vt:lpstr>'Obrazac 2.analitika (27)'!Print_Area</vt:lpstr>
      <vt:lpstr>'Obrazac 2.analitika (31)'!Print_Area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Hasanbegovic</dc:creator>
  <cp:lastModifiedBy>Zorica Rulj</cp:lastModifiedBy>
  <cp:lastPrinted>2020-02-26T15:32:53Z</cp:lastPrinted>
  <dcterms:created xsi:type="dcterms:W3CDTF">2014-11-14T15:39:26Z</dcterms:created>
  <dcterms:modified xsi:type="dcterms:W3CDTF">2020-06-29T13:06:36Z</dcterms:modified>
</cp:coreProperties>
</file>