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checkCompatibility="1" defaultThemeVersion="124226"/>
  <mc:AlternateContent xmlns:mc="http://schemas.openxmlformats.org/markup-compatibility/2006">
    <mc:Choice Requires="x15">
      <x15ac:absPath xmlns:x15ac="http://schemas.microsoft.com/office/spreadsheetml/2010/11/ac" url="C:\Users\edin.salihagic\Documents\AAA M C poslova\Budzet MCP\Budzet 2020\Budzet MCP 2020 Planiranje\MCP budzet 2020 BPMIS 1\"/>
    </mc:Choice>
  </mc:AlternateContent>
  <bookViews>
    <workbookView xWindow="690" yWindow="-45" windowWidth="10725" windowHeight="11250" tabRatio="899" firstSheet="6" activeTab="12"/>
  </bookViews>
  <sheets>
    <sheet name="Sheet1" sheetId="4" state="hidden" r:id="rId1"/>
    <sheet name="Pregled kapitalnih ulaganja 20" sheetId="34" r:id="rId2"/>
    <sheet name=" Pregled plaća zbir 20" sheetId="35" r:id="rId3"/>
    <sheet name="ANALITIKA PL I NAK" sheetId="36" r:id="rId4"/>
    <sheet name="REAPITULACIJA RASHODA limit" sheetId="37" r:id="rId5"/>
    <sheet name="REAPITULACIJA RASHODA iznad lim" sheetId="43" r:id="rId6"/>
    <sheet name="REAPITULACIJA RASHODA ukupno" sheetId="42" r:id="rId7"/>
    <sheet name="Bilanca tablica" sheetId="15" r:id="rId8"/>
    <sheet name="Zakup 20" sheetId="18" r:id="rId9"/>
    <sheet name="Pregled IPA projekata RZP" sheetId="38" r:id="rId10"/>
    <sheet name="Pregled IPA Zdravstvo" sheetId="39" r:id="rId11"/>
    <sheet name="T10 - IPA Obrazovanje" sheetId="40" r:id="rId12"/>
    <sheet name="Pregled IPA projekata NiK 2" sheetId="44" r:id="rId13"/>
    <sheet name="Sheet2" sheetId="33" r:id="rId14"/>
  </sheets>
  <externalReferences>
    <externalReference r:id="rId15"/>
    <externalReference r:id="rId16"/>
  </externalReferences>
  <definedNames>
    <definedName name="_xlnm.Print_Area" localSheetId="2">' Pregled plaća zbir 20'!$A$1:$P$48</definedName>
    <definedName name="_xlnm.Print_Area" localSheetId="3">'ANALITIKA PL I NAK'!$A$1:$C$53</definedName>
    <definedName name="_xlnm.Print_Area" localSheetId="7">'Bilanca tablica'!$B$1:$K$41</definedName>
    <definedName name="_xlnm.Print_Area" localSheetId="12">'Pregled IPA projekata NiK 2'!$A$1:$X$30</definedName>
    <definedName name="_xlnm.Print_Area" localSheetId="9">'Pregled IPA projekata RZP'!$A$1:$X$24</definedName>
    <definedName name="_xlnm.Print_Area" localSheetId="10">'Pregled IPA Zdravstvo'!$A$1:$X$30</definedName>
    <definedName name="_xlnm.Print_Area" localSheetId="1">'Pregled kapitalnih ulaganja 20'!$A$1:$M$27</definedName>
    <definedName name="_xlnm.Print_Area" localSheetId="5">'REAPITULACIJA RASHODA iznad lim'!$A$1:$E$308</definedName>
    <definedName name="_xlnm.Print_Area" localSheetId="4">'REAPITULACIJA RASHODA limit'!$A$1:$E$308</definedName>
    <definedName name="_xlnm.Print_Area" localSheetId="6">'REAPITULACIJA RASHODA ukupno'!$A$1:$E$308</definedName>
    <definedName name="_xlnm.Print_Area" localSheetId="11">'T10 - IPA Obrazovanje'!$A$1:$AA$29</definedName>
    <definedName name="_xlnm.Print_Area" localSheetId="8">'Zakup 20'!$A$1:$J$11</definedName>
    <definedName name="_xlnm.Print_Titles" localSheetId="5">'REAPITULACIJA RASHODA iznad lim'!$4:$6</definedName>
    <definedName name="_xlnm.Print_Titles" localSheetId="4">'REAPITULACIJA RASHODA limit'!$4:$6</definedName>
    <definedName name="_xlnm.Print_Titles" localSheetId="6">'REAPITULACIJA RASHODA ukupno'!$4:$6</definedName>
  </definedNames>
  <calcPr calcId="162913"/>
</workbook>
</file>

<file path=xl/calcChain.xml><?xml version="1.0" encoding="utf-8"?>
<calcChain xmlns="http://schemas.openxmlformats.org/spreadsheetml/2006/main">
  <c r="W17" i="44" l="1"/>
  <c r="V17" i="44"/>
  <c r="U17" i="44"/>
  <c r="T17" i="44"/>
  <c r="S17" i="44"/>
  <c r="R17" i="44"/>
  <c r="Q17" i="44"/>
  <c r="O17" i="44"/>
  <c r="M17" i="44"/>
  <c r="J17" i="44"/>
  <c r="H17" i="44"/>
  <c r="I17" i="44" s="1"/>
  <c r="G17" i="44"/>
  <c r="P12" i="44"/>
  <c r="L12" i="44"/>
  <c r="N12" i="44" s="1"/>
  <c r="K17" i="44" l="1"/>
  <c r="L17" i="44"/>
  <c r="N17" i="44" s="1"/>
  <c r="P17" i="44" l="1"/>
  <c r="E304" i="43" l="1"/>
  <c r="E303" i="43"/>
  <c r="E302" i="43"/>
  <c r="E301" i="43"/>
  <c r="E300" i="43"/>
  <c r="E299" i="43"/>
  <c r="E298" i="43"/>
  <c r="E297" i="43"/>
  <c r="E296" i="43"/>
  <c r="E295" i="43"/>
  <c r="E294" i="43"/>
  <c r="E293" i="43"/>
  <c r="E292" i="43"/>
  <c r="E291" i="43"/>
  <c r="E290" i="43"/>
  <c r="E289" i="43"/>
  <c r="E288" i="43"/>
  <c r="E287" i="43"/>
  <c r="E286" i="43"/>
  <c r="E285" i="43"/>
  <c r="E284" i="43"/>
  <c r="E283" i="43"/>
  <c r="E282" i="43"/>
  <c r="E281" i="43"/>
  <c r="E280" i="43"/>
  <c r="E279" i="43"/>
  <c r="E278" i="43"/>
  <c r="E277" i="43"/>
  <c r="E276" i="43"/>
  <c r="E275" i="43"/>
  <c r="E274" i="43"/>
  <c r="E273" i="43"/>
  <c r="E270" i="43"/>
  <c r="E237" i="43"/>
  <c r="E204" i="43"/>
  <c r="E171" i="43"/>
  <c r="E138" i="43"/>
  <c r="E105" i="43"/>
  <c r="E72" i="43"/>
  <c r="E39" i="43"/>
  <c r="H272" i="42"/>
  <c r="F17" i="42"/>
  <c r="E17" i="42"/>
  <c r="E283" i="42" s="1"/>
  <c r="E304" i="42"/>
  <c r="E303" i="42"/>
  <c r="E302" i="42"/>
  <c r="E301" i="42"/>
  <c r="E300" i="42"/>
  <c r="E299" i="42"/>
  <c r="E298" i="42"/>
  <c r="E297" i="42"/>
  <c r="E296" i="42"/>
  <c r="E295" i="42"/>
  <c r="E294" i="42"/>
  <c r="E293" i="42"/>
  <c r="E292" i="42"/>
  <c r="E291" i="42"/>
  <c r="E290" i="42"/>
  <c r="E289" i="42"/>
  <c r="E288" i="42"/>
  <c r="E287" i="42"/>
  <c r="E286" i="42"/>
  <c r="E285" i="42"/>
  <c r="E284" i="42"/>
  <c r="E282" i="42"/>
  <c r="E281" i="42"/>
  <c r="E280" i="42"/>
  <c r="E279" i="42"/>
  <c r="E278" i="42"/>
  <c r="E277" i="42"/>
  <c r="E276" i="42"/>
  <c r="E275" i="42"/>
  <c r="E274" i="42"/>
  <c r="E273" i="42"/>
  <c r="E270" i="42"/>
  <c r="E237" i="42"/>
  <c r="E204" i="42"/>
  <c r="E171" i="42"/>
  <c r="E138" i="42"/>
  <c r="E105" i="42"/>
  <c r="E72" i="42"/>
  <c r="E39" i="42"/>
  <c r="E272" i="43" l="1"/>
  <c r="E305" i="43"/>
  <c r="E272" i="42"/>
  <c r="E305" i="42"/>
  <c r="U15" i="40" l="1"/>
  <c r="T15" i="40"/>
  <c r="R15" i="40"/>
  <c r="Q15" i="40"/>
  <c r="J15" i="40"/>
  <c r="H15" i="40"/>
  <c r="X13" i="40"/>
  <c r="X15" i="40" s="1"/>
  <c r="G13" i="40"/>
  <c r="G15" i="40" s="1"/>
  <c r="U17" i="39" l="1"/>
  <c r="T17" i="39"/>
  <c r="S17" i="39"/>
  <c r="R17" i="39"/>
  <c r="O17" i="39"/>
  <c r="M17" i="39"/>
  <c r="J17" i="39"/>
  <c r="H17" i="39"/>
  <c r="I17" i="39" s="1"/>
  <c r="G17" i="39"/>
  <c r="V12" i="39"/>
  <c r="V17" i="39" s="1"/>
  <c r="Q12" i="39"/>
  <c r="Q17" i="39" s="1"/>
  <c r="L12" i="39"/>
  <c r="L17" i="39" s="1"/>
  <c r="W15" i="38"/>
  <c r="V15" i="38"/>
  <c r="U15" i="38"/>
  <c r="T15" i="38"/>
  <c r="S15" i="38"/>
  <c r="R15" i="38"/>
  <c r="Q15" i="38"/>
  <c r="O15" i="38"/>
  <c r="M15" i="38"/>
  <c r="L15" i="38"/>
  <c r="J15" i="38"/>
  <c r="H15" i="38"/>
  <c r="G15" i="38"/>
  <c r="A15" i="38"/>
  <c r="N17" i="39" l="1"/>
  <c r="P17" i="39"/>
  <c r="K17" i="39"/>
  <c r="N12" i="39"/>
  <c r="W12" i="39"/>
  <c r="P12" i="39"/>
  <c r="E287" i="37"/>
  <c r="E288" i="37"/>
  <c r="E289" i="37"/>
  <c r="E290" i="37"/>
  <c r="E291" i="37"/>
  <c r="E292" i="37"/>
  <c r="E293" i="37"/>
  <c r="E294" i="37"/>
  <c r="E295" i="37"/>
  <c r="E296" i="37"/>
  <c r="E297" i="37"/>
  <c r="E298" i="37"/>
  <c r="E299" i="37"/>
  <c r="E300" i="37"/>
  <c r="E301" i="37"/>
  <c r="E302" i="37"/>
  <c r="E303" i="37"/>
  <c r="E304" i="37"/>
  <c r="E277" i="37"/>
  <c r="E278" i="37"/>
  <c r="E279" i="37"/>
  <c r="E280" i="37"/>
  <c r="E281" i="37"/>
  <c r="E282" i="37"/>
  <c r="E283" i="37"/>
  <c r="E284" i="37"/>
  <c r="E285" i="37"/>
  <c r="E286" i="37"/>
  <c r="E276" i="37"/>
  <c r="E275" i="37"/>
  <c r="E274" i="37"/>
  <c r="E273" i="37"/>
  <c r="E270" i="37"/>
  <c r="E237" i="37"/>
  <c r="E204" i="37"/>
  <c r="W17" i="39" l="1"/>
  <c r="X12" i="39"/>
  <c r="E305" i="37"/>
  <c r="E171" i="37"/>
  <c r="E138" i="37"/>
  <c r="E105" i="37"/>
  <c r="E72" i="37"/>
  <c r="E39" i="37"/>
  <c r="C21" i="36"/>
  <c r="C50" i="36"/>
  <c r="E272" i="37" l="1"/>
  <c r="C51" i="36"/>
  <c r="G15" i="15"/>
  <c r="G21" i="15"/>
  <c r="S35" i="35" l="1"/>
  <c r="S12" i="35"/>
  <c r="S13" i="35"/>
  <c r="S14" i="35"/>
  <c r="S15" i="35"/>
  <c r="S16" i="35"/>
  <c r="S17" i="35"/>
  <c r="S18" i="35"/>
  <c r="S19" i="35"/>
  <c r="S20" i="35"/>
  <c r="S21" i="35"/>
  <c r="S22" i="35"/>
  <c r="S23" i="35"/>
  <c r="S24" i="35"/>
  <c r="S25" i="35"/>
  <c r="S26" i="35"/>
  <c r="S27" i="35"/>
  <c r="S28" i="35"/>
  <c r="S29" i="35"/>
  <c r="S30" i="35"/>
  <c r="F7" i="18"/>
  <c r="N34" i="35"/>
  <c r="E34" i="35"/>
  <c r="I34" i="35" s="1"/>
  <c r="N33" i="35"/>
  <c r="E33" i="35"/>
  <c r="I33" i="35" s="1"/>
  <c r="N32" i="35"/>
  <c r="E32" i="35"/>
  <c r="I32" i="35" s="1"/>
  <c r="N31" i="35"/>
  <c r="E31" i="35"/>
  <c r="G31" i="35" s="1"/>
  <c r="N30" i="35"/>
  <c r="E30" i="35"/>
  <c r="E29" i="35"/>
  <c r="E27" i="35"/>
  <c r="N26" i="35"/>
  <c r="E26" i="35"/>
  <c r="N25" i="35"/>
  <c r="I25" i="35"/>
  <c r="G25" i="35"/>
  <c r="J25" i="35" s="1"/>
  <c r="K25" i="35" s="1"/>
  <c r="M25" i="35" s="1"/>
  <c r="P25" i="35" s="1"/>
  <c r="E25" i="35"/>
  <c r="E24" i="35"/>
  <c r="I24" i="35" s="1"/>
  <c r="I23" i="35"/>
  <c r="E23" i="35"/>
  <c r="G23" i="35" s="1"/>
  <c r="J23" i="35" s="1"/>
  <c r="K23" i="35" s="1"/>
  <c r="O23" i="35" s="1"/>
  <c r="I21" i="35"/>
  <c r="G21" i="35"/>
  <c r="E21" i="35"/>
  <c r="N20" i="35"/>
  <c r="E20" i="35"/>
  <c r="G20" i="35" s="1"/>
  <c r="E19" i="35"/>
  <c r="G19" i="35" s="1"/>
  <c r="E17" i="35"/>
  <c r="G17" i="35" s="1"/>
  <c r="N16" i="35"/>
  <c r="E16" i="35"/>
  <c r="N15" i="35"/>
  <c r="G15" i="35"/>
  <c r="E15" i="35"/>
  <c r="N14" i="35"/>
  <c r="I14" i="35"/>
  <c r="G14" i="35"/>
  <c r="E14" i="35"/>
  <c r="N13" i="35"/>
  <c r="E13" i="35"/>
  <c r="G13" i="35" s="1"/>
  <c r="N12" i="35"/>
  <c r="E12" i="35"/>
  <c r="N11" i="35"/>
  <c r="E11" i="35"/>
  <c r="J13" i="35" l="1"/>
  <c r="K13" i="35" s="1"/>
  <c r="M13" i="35" s="1"/>
  <c r="P13" i="35" s="1"/>
  <c r="J20" i="35"/>
  <c r="K20" i="35" s="1"/>
  <c r="M20" i="35" s="1"/>
  <c r="P20" i="35" s="1"/>
  <c r="I13" i="35"/>
  <c r="I17" i="35"/>
  <c r="J17" i="35" s="1"/>
  <c r="K17" i="35" s="1"/>
  <c r="M17" i="35" s="1"/>
  <c r="P17" i="35" s="1"/>
  <c r="I20" i="35"/>
  <c r="N35" i="35"/>
  <c r="G24" i="35"/>
  <c r="G32" i="35"/>
  <c r="J32" i="35" s="1"/>
  <c r="K32" i="35" s="1"/>
  <c r="M32" i="35" s="1"/>
  <c r="G33" i="35"/>
  <c r="J33" i="35" s="1"/>
  <c r="K33" i="35" s="1"/>
  <c r="I19" i="35"/>
  <c r="J19" i="35" s="1"/>
  <c r="K19" i="35" s="1"/>
  <c r="I31" i="35"/>
  <c r="J31" i="35" s="1"/>
  <c r="K31" i="35" s="1"/>
  <c r="J24" i="35"/>
  <c r="K24" i="35" s="1"/>
  <c r="O20" i="35"/>
  <c r="O17" i="35"/>
  <c r="I27" i="35"/>
  <c r="G27" i="35"/>
  <c r="J27" i="35" s="1"/>
  <c r="K27" i="35" s="1"/>
  <c r="I29" i="35"/>
  <c r="G29" i="35"/>
  <c r="J29" i="35" s="1"/>
  <c r="K29" i="35" s="1"/>
  <c r="I30" i="35"/>
  <c r="G30" i="35"/>
  <c r="E35" i="35"/>
  <c r="I11" i="35"/>
  <c r="S11" i="35" s="1"/>
  <c r="I16" i="35"/>
  <c r="G16" i="35"/>
  <c r="J30" i="35"/>
  <c r="K30" i="35" s="1"/>
  <c r="G11" i="35"/>
  <c r="J16" i="35"/>
  <c r="K16" i="35" s="1"/>
  <c r="M23" i="35"/>
  <c r="P23" i="35" s="1"/>
  <c r="O25" i="35"/>
  <c r="I26" i="35"/>
  <c r="I12" i="35"/>
  <c r="G12" i="35"/>
  <c r="J14" i="35"/>
  <c r="K14" i="35" s="1"/>
  <c r="I15" i="35"/>
  <c r="J15" i="35" s="1"/>
  <c r="K15" i="35" s="1"/>
  <c r="J21" i="35"/>
  <c r="K21" i="35" s="1"/>
  <c r="G26" i="35"/>
  <c r="G34" i="35"/>
  <c r="J34" i="35" s="1"/>
  <c r="K34" i="35" s="1"/>
  <c r="M19" i="35" l="1"/>
  <c r="P19" i="35" s="1"/>
  <c r="O19" i="35"/>
  <c r="M31" i="35"/>
  <c r="P31" i="35" s="1"/>
  <c r="O31" i="35"/>
  <c r="J26" i="35"/>
  <c r="K26" i="35" s="1"/>
  <c r="O26" i="35" s="1"/>
  <c r="O13" i="35"/>
  <c r="J12" i="35"/>
  <c r="K12" i="35" s="1"/>
  <c r="O33" i="35"/>
  <c r="M33" i="35"/>
  <c r="P33" i="35" s="1"/>
  <c r="M24" i="35"/>
  <c r="P24" i="35" s="1"/>
  <c r="O24" i="35"/>
  <c r="M26" i="35"/>
  <c r="P26" i="35" s="1"/>
  <c r="O27" i="35"/>
  <c r="M27" i="35"/>
  <c r="P27" i="35" s="1"/>
  <c r="M34" i="35"/>
  <c r="P34" i="35" s="1"/>
  <c r="O34" i="35"/>
  <c r="O15" i="35"/>
  <c r="M15" i="35"/>
  <c r="P15" i="35" s="1"/>
  <c r="M16" i="35"/>
  <c r="P16" i="35" s="1"/>
  <c r="O16" i="35"/>
  <c r="M30" i="35"/>
  <c r="P30" i="35" s="1"/>
  <c r="O30" i="35"/>
  <c r="O14" i="35"/>
  <c r="M14" i="35"/>
  <c r="P14" i="35" s="1"/>
  <c r="G35" i="35"/>
  <c r="O29" i="35"/>
  <c r="M29" i="35"/>
  <c r="P29" i="35" s="1"/>
  <c r="I35" i="35"/>
  <c r="O21" i="35"/>
  <c r="M21" i="35"/>
  <c r="P21" i="35" s="1"/>
  <c r="M12" i="35"/>
  <c r="P12" i="35" s="1"/>
  <c r="O12" i="35"/>
  <c r="J11" i="35"/>
  <c r="P37" i="35" l="1"/>
  <c r="J35" i="35"/>
  <c r="K11" i="35"/>
  <c r="O11" i="35" l="1"/>
  <c r="O35" i="35" s="1"/>
  <c r="K35" i="35"/>
  <c r="M11" i="35"/>
  <c r="M35" i="35" l="1"/>
  <c r="P11" i="35"/>
  <c r="P35" i="35" l="1"/>
  <c r="Q32" i="35"/>
  <c r="R33" i="35" s="1"/>
  <c r="R35" i="35" l="1"/>
  <c r="Q40" i="35"/>
  <c r="J21" i="34"/>
  <c r="J20" i="34"/>
  <c r="J19" i="34"/>
  <c r="J18" i="34"/>
  <c r="J17" i="34"/>
  <c r="J16" i="34"/>
  <c r="J15" i="34"/>
  <c r="J14" i="34"/>
  <c r="J22" i="34" s="1"/>
  <c r="I19" i="15" l="1"/>
  <c r="I20" i="15"/>
  <c r="I21" i="15"/>
  <c r="I22" i="15"/>
  <c r="I23" i="15"/>
  <c r="I24" i="15"/>
  <c r="J27" i="15"/>
  <c r="H7" i="18" l="1"/>
  <c r="I11" i="15" l="1"/>
  <c r="I12" i="15"/>
  <c r="I13" i="15"/>
  <c r="I14" i="15"/>
  <c r="I15" i="15"/>
  <c r="I26" i="15" l="1"/>
  <c r="I25" i="15"/>
  <c r="I18" i="15"/>
  <c r="H16" i="15"/>
  <c r="H27" i="15" s="1"/>
  <c r="G16" i="15"/>
  <c r="G27" i="15" s="1"/>
  <c r="G50" i="15" s="1"/>
  <c r="F16" i="15"/>
  <c r="F27" i="15" s="1"/>
  <c r="E16" i="15"/>
  <c r="E27" i="15" s="1"/>
  <c r="D16" i="15"/>
  <c r="D27" i="15" s="1"/>
  <c r="I10" i="15"/>
  <c r="I16" i="15" s="1"/>
  <c r="E6" i="18"/>
  <c r="F6" i="18" s="1"/>
  <c r="H6" i="18" s="1"/>
  <c r="I27" i="15" l="1"/>
  <c r="I50" i="15" s="1"/>
  <c r="F8" i="18"/>
  <c r="H8" i="18"/>
</calcChain>
</file>

<file path=xl/sharedStrings.xml><?xml version="1.0" encoding="utf-8"?>
<sst xmlns="http://schemas.openxmlformats.org/spreadsheetml/2006/main" count="2154" uniqueCount="384">
  <si>
    <t>4 = (2x3)</t>
  </si>
  <si>
    <t>6=4x5</t>
  </si>
  <si>
    <t>8=4 x 7</t>
  </si>
  <si>
    <t>9 = 4+6+8</t>
  </si>
  <si>
    <t>10 = 9 x 12</t>
  </si>
  <si>
    <t>15 =12 x 13</t>
  </si>
  <si>
    <t>14=10 x 13</t>
  </si>
  <si>
    <t>`</t>
  </si>
  <si>
    <t>6=(4*5)</t>
  </si>
  <si>
    <t>P R E G L E D</t>
  </si>
  <si>
    <t xml:space="preserve">PREGLED KAPITALNIH ULAGANJA PO VRSTAMA STALNIH SREDSTAVA I PROJEKTIMA </t>
  </si>
  <si>
    <t>REDNI</t>
  </si>
  <si>
    <t>NAZIV STALNOG SREDSTVA-KAPITALNOG IZDATKA</t>
  </si>
  <si>
    <t>EKONOMSKI KOD (ŠESTOCIFRENI, IZ ANALITIČKOG KONTNOG PLANA)</t>
  </si>
  <si>
    <t>KOLIČINA</t>
  </si>
  <si>
    <t xml:space="preserve">JEDINIČNA </t>
  </si>
  <si>
    <t xml:space="preserve">UKUPAN IZNOS </t>
  </si>
  <si>
    <t>NAPOMENA</t>
  </si>
  <si>
    <t>BROJ</t>
  </si>
  <si>
    <t>VRIJEDNOST</t>
  </si>
  <si>
    <t>KAPITALNOG IZDATKA (KM)</t>
  </si>
  <si>
    <t>UKUPNO</t>
  </si>
  <si>
    <t xml:space="preserve">OSNOVICA (KM) </t>
  </si>
  <si>
    <t xml:space="preserve">PROCENAT UVEĆANJA ZA RADNI STAŽ   </t>
  </si>
  <si>
    <t xml:space="preserve">PROSJEČNA STOPA POREZA I DOPRINOSA </t>
  </si>
  <si>
    <t>Ekonomska klasifikacija</t>
  </si>
  <si>
    <t>Pojašnjenja od strane korisnika</t>
  </si>
  <si>
    <t>Izdaci za materijal i usluge</t>
  </si>
  <si>
    <t>Tekući grantovi</t>
  </si>
  <si>
    <t xml:space="preserve"> Kapitalna ulaganja</t>
  </si>
  <si>
    <t>Ukupni rashodi</t>
  </si>
  <si>
    <t xml:space="preserve">Jednokratni rashod koji se odnose na kapitalne rashode </t>
  </si>
  <si>
    <t>Prilagođenje 1:</t>
  </si>
  <si>
    <t>Prilagođenje 2:</t>
  </si>
  <si>
    <t>Ušteda 1:</t>
  </si>
  <si>
    <t>Ušteda 2:</t>
  </si>
  <si>
    <t>Napomene od strane proračunskog korisnika:</t>
  </si>
  <si>
    <t>Proračunski korisnik</t>
  </si>
  <si>
    <t>KOEFICIJENT ZA OBRAČUN PLAĆE</t>
  </si>
  <si>
    <t>IZNOS OSNOVNE PLAĆE (KM)</t>
  </si>
  <si>
    <t>PROCENAT DODATKA NA PLAĆU</t>
  </si>
  <si>
    <t>DODATAK NA OSNOVNU PLAĆU U (KM)</t>
  </si>
  <si>
    <t>UVEĆANJE ZA RADNI STAŽ NA OSNOVNU PLAĆU (KM)</t>
  </si>
  <si>
    <t>Tablica 4</t>
  </si>
  <si>
    <t>3 Ukoliko za neke od radnih mjesta u okviru institucije postoje dodaci na osnovnu plaću, potrebno je ispod Tablice 4 navesti članak Zakona o plaćama i naknadama Institucija BiH kojim se taj dodatak regulira, te o kojem se iznosu (postotku od osnovne plaće) radi.</t>
  </si>
  <si>
    <t xml:space="preserve">4 Ukoliko u okviru institucije više osoba radi na istom radnom mjestu/poziciji (npr. 10 viših stručnih saradnika), uvećanje za radni staž računati kao prosjek radnog staža tih zaposlenih. </t>
  </si>
  <si>
    <t>6=4*5</t>
  </si>
  <si>
    <t>8=6*7</t>
  </si>
  <si>
    <t>BROJ I DATUM UGOVORA</t>
  </si>
  <si>
    <t>TRAJANJE VAŽEĆEG UGOVORA</t>
  </si>
  <si>
    <t>ZAKUPODAVAC (za fizičke osobe navesti: ime, prezime, ime oca, datum rođenja i adresu stanovanja, a za poslovne subjekte: naziv i sjedište firme, ime i prezime većinskog vlasnika poslovnog subjekta)</t>
  </si>
  <si>
    <t>POVRŠINA (u m²)</t>
  </si>
  <si>
    <t>CIJENA (po m²) sa PDV-om (ukoliko PDV plaća zakupoprimac)</t>
  </si>
  <si>
    <t>MJESEČNA VRIJEDNOST UGOVORA sa PDV-om  (ukoliko PDV plaća zakupoprimac)</t>
  </si>
  <si>
    <t>BROJ ZAPOSLENIH KOJI RADE U OVOM PROSTORU</t>
  </si>
  <si>
    <t>LOKACIJA-ADRESA</t>
  </si>
  <si>
    <t>(od ___.___.___. do ___.___.__.)</t>
  </si>
  <si>
    <t>MJESEČNA NETO PLAĆA PO ZAPOSLENOM (KM)</t>
  </si>
  <si>
    <t>GODIŠNJA NETO PLAĆA PO ZAPOSLENOM (KM)</t>
  </si>
  <si>
    <t>GODIŠNJA BRUTO PLAĆA PO ZAPOSLENOM</t>
  </si>
  <si>
    <t>BROJ ZAPOSLENIH NA OVOM RADNOM MJESTU/POZICIJI</t>
  </si>
  <si>
    <t>GODIŠNJA NETO PLAĆA ZA SVE ZAPOSLENE NA OVOM RADNOM MJESTU/POZICIJI</t>
  </si>
  <si>
    <t>GODIŠNJA BRUTO PLAĆA ZA SVE ZAPOSLENE NA OVOM RADNOM MJESTU/POZICIJI</t>
  </si>
  <si>
    <t>1 Navesti radna mjesta/pozije na kojima zaposleni (imenovane osobe, državni službenici, profesionalne vojne osobe, policijski službenici...) u okviru institucije rade (npr. stručni savjetnik, referent, pomoćik ministra,ravnatelj, savjetnik ministra...).</t>
  </si>
  <si>
    <t>5 U kolonu 11 unijeti prosječnu stopu poreza i doprinosa na plaću za navedenu radnu poziciju i to na temelju stvarne isplaćene stope prosječnih poreza i doprinosa u lipnju 2016. godine. Npr. ukoliko korisnik ima 10 stručnih saradnika, od kojih 6 iz FBiH sa prosječnom stopom poreza i doprinosa od 73%, a 4 iz RS-a sa prosječnom stopom od 70%, u kolonu će se navesti ponderirana prosječna stopa od 72% izračunata kao ((73%*6)+(70%*4))/10.</t>
  </si>
  <si>
    <t>Naknade troškova zaposlenih</t>
  </si>
  <si>
    <t>Broj zaposlenih</t>
  </si>
  <si>
    <t>2 Obračun plaće temeljiti na osnovici u iznosu od 475,69 KM</t>
  </si>
  <si>
    <t>Vilsonovo šetalište 10, Sarajevo</t>
  </si>
  <si>
    <t>NAZIV INSTITUCIJE: Ministarstvo civilnih poslova BiH</t>
  </si>
  <si>
    <t xml:space="preserve">      TABЕLA BILANSA BUDŽETSKOG KORISNIKA</t>
  </si>
  <si>
    <t>Tabela 8</t>
  </si>
  <si>
    <t>Institucija: Ministarstvo civilnih poslova Bosne i Hercegovine</t>
  </si>
  <si>
    <t>Budžetska stavka</t>
  </si>
  <si>
    <t>Bruto plate</t>
  </si>
  <si>
    <t xml:space="preserve">Eksterna makroekonomska prilagođenja (ovdje korisnik treba unijeti prilagođenja usvojene od strane Vijeća ministara ili drugih tijela koje imaju direktan uticaj na potrebna sredstva, a koja su izvan uicaja korisnika - npr. smanjenje osnovice za plate ili smanjenje nekih vrsta naknada koje bi usvojilo Vijeće ministara BiH ili promjena cijena za neophodne materijalne troškove) </t>
  </si>
  <si>
    <t>Dodatna visokoprioritetna potrošnja  (Novi prijedlozi dodatne potrošnje bi trebali biti u skladu sa  opštiim strateškim ciljevima politika iz usvojenih strateških dokumenata, ovo uključuje i zahtjeve za nastavak  programa koji su trebali biti okončani, proširenje obima ili obuhvata postojećih programa uključujući nova zapošljavanja, te zahtjeve za dodjelu sredstava za kapitalna ulaganja)</t>
  </si>
  <si>
    <t>Kompjuterska oprema, računar</t>
  </si>
  <si>
    <t>Kompjuterska oprema, monitor</t>
  </si>
  <si>
    <t xml:space="preserve">Proračunski korisnik </t>
  </si>
  <si>
    <t>Ministarstvo civilnih poslova BiH</t>
  </si>
  <si>
    <t>m i n i s t a r</t>
  </si>
  <si>
    <t>zamjenik ministra</t>
  </si>
  <si>
    <t>šef kabineta ministra</t>
  </si>
  <si>
    <t>šef kabineta zamjenika ministra</t>
  </si>
  <si>
    <t xml:space="preserve">savjetnik ministra/zamjenika ministra </t>
  </si>
  <si>
    <t xml:space="preserve">stručni saradnik </t>
  </si>
  <si>
    <t xml:space="preserve">viši stručni saradnik </t>
  </si>
  <si>
    <t xml:space="preserve">stručni savjetnik </t>
  </si>
  <si>
    <t>stručni savjetnik interni revizor</t>
  </si>
  <si>
    <t>šef odsjeka</t>
  </si>
  <si>
    <t xml:space="preserve">pomoćnik ministra </t>
  </si>
  <si>
    <t>rukovodilac jedinice interne revizije</t>
  </si>
  <si>
    <t>sekretar Ministarstva</t>
  </si>
  <si>
    <t>referent viši</t>
  </si>
  <si>
    <t>referent specijalista</t>
  </si>
  <si>
    <t xml:space="preserve">samostalni referent </t>
  </si>
  <si>
    <t>stručni saradnik /pripravnik</t>
  </si>
  <si>
    <t>stimulacija</t>
  </si>
  <si>
    <t>Prioritet 1</t>
  </si>
  <si>
    <t>Prioritet 2</t>
  </si>
  <si>
    <t>Prioritet 3</t>
  </si>
  <si>
    <t>Prioritet 4</t>
  </si>
  <si>
    <t>Prioritet 5</t>
  </si>
  <si>
    <t>„T - Panorama", Vilsonovo šetalište 10, Sarajevo</t>
  </si>
  <si>
    <t>Skenderpašina 0, Sarajevo</t>
  </si>
  <si>
    <t xml:space="preserve">Ostala prilagođenja: (ovdje korisnik treba prikazati sva ostala prilagođenja koje nisu obuhvaćene prethodno navedenim prilagođenjima, a koje će imati utjecaj na planirani proračun za 2018. godinu.) </t>
  </si>
  <si>
    <t>Početni temelj za plan proračuna za 2018. godinu</t>
  </si>
  <si>
    <r>
      <t>Na lokaciji „T - Panorama“, Vilsonovo šetalište 10, Ministarstvo po osnovu ugovora pod zakupom koristi 75 m</t>
    </r>
    <r>
      <rPr>
        <vertAlign val="superscript"/>
        <sz val="11"/>
        <rFont val="Times New Roman"/>
        <family val="1"/>
        <charset val="238"/>
      </rPr>
      <t>2</t>
    </r>
    <r>
      <rPr>
        <sz val="11"/>
        <rFont val="Times New Roman"/>
        <family val="1"/>
        <charset val="238"/>
      </rPr>
      <t xml:space="preserve"> kancelarija, odnosno, četiri kancelarije</t>
    </r>
  </si>
  <si>
    <t>KAPITALNIH ULAGANJA U 2019. GODINI</t>
  </si>
  <si>
    <t>Kompjuterska oprema, Laptop</t>
  </si>
  <si>
    <t>Kompjuterska oprema, printer/skener/kopir</t>
  </si>
  <si>
    <t>Nabavka potrebna za novouposlenog internog revizora</t>
  </si>
  <si>
    <t>Zanavljanje računarske opreme</t>
  </si>
  <si>
    <t>Završeno finansiraranje EYOF (program posebne namjene,)</t>
  </si>
  <si>
    <t>Proračun za 2018. godinu</t>
  </si>
  <si>
    <t>Iznos u usvojenom Proračunu za 2018. godinu (IZNOSI U OVOJ LINIJI MORAJU BITI JEDNAKI UKUPNIM IZNOSIMA USVOJENOG PRORAČUNA ZA 2018. GODINU).</t>
  </si>
  <si>
    <t xml:space="preserve">Opcije uštede (Ukoliko neki program ili aktivnost nije djelotvorna tj. nema očekivani uticaj, nije efikasna tj. trošak po jedinici izlaznog razultata je prevelik, ili jednostavno ne pruža očekivane rezultate za uloženi novac, preporučuje se izmjena ili gašenje programa koja može dovesti do dodatnih ušteda.  Programi i aktivnosti za koje više ne postoji osnov, odnosno jednokratni rashodi u prethodnoj godini, se ne smatraju uštedom, obzirom da sredstva za njih svakako ne bi ni trebala biti predviđena unutar budžeta za 2018. godinu. Svrha ušteda je oslobađanje resursa za nove prioritete). 
</t>
  </si>
  <si>
    <t>Zanavljanje računarske opreme, Monitor većih dimenzija</t>
  </si>
  <si>
    <t>Nabavka skenera za protokol</t>
  </si>
  <si>
    <t>Softver interna revizija</t>
  </si>
  <si>
    <t>Softver neophodan za nadzor nad radom interne revizije, zasnovan na metodologiji rada interne revizije</t>
  </si>
  <si>
    <t>Kancelarijski namještaj za internu reviziju i opremanje arhivskog prostora (namjestaj, ormari, police za arhivu)</t>
  </si>
  <si>
    <t xml:space="preserve">OWIS - nadogradnja sistema za upravljanje predmetima unapređenje rada  protokola </t>
  </si>
  <si>
    <t xml:space="preserve">Nabavka OWIS sistema </t>
  </si>
  <si>
    <t xml:space="preserve">Napomena: Izračuni u sivom redu su formatirani da pokazuju zbroj. Korisnici trebaju kontrolirati zbrojeve i po potrebi korigirati, posebice ukoliko će Tablica biti proširena za dodatne redove. U ovoj Tablici je potrebno uključiti i sredstva planirana za višegodišnja kapitalna ulaganja za 2020. godinu iz Tablice broj 7. </t>
  </si>
  <si>
    <t>POTREBNIH SREDSTAVA ZA BRUTO PLAĆE I NAKNADE PLAĆA  ZA 2020. GODINU</t>
  </si>
  <si>
    <t xml:space="preserve">ZAPOSLENI U 2020. GODINI:                                                                                   NAZIV RADNOG MJESTA </t>
  </si>
  <si>
    <t>I     UKUPNO ZA ZAPOSLENE U 2020. GODINI</t>
  </si>
  <si>
    <t>Broj mjeseci za koje je zakup planiran u 2020. godini</t>
  </si>
  <si>
    <t>UKUPNA VRIJEDNOST UGOVORA za 2020. godinu (sa PDV-om ukoliko PDV plaća zakupoprimac)</t>
  </si>
  <si>
    <t>Jurić Ljubica, Obala 22, Sarajevo</t>
  </si>
  <si>
    <t xml:space="preserve"> od 04.02.2019.g.</t>
  </si>
  <si>
    <t>Zakup  od 10.200 KM se odnosi na obavezu Ministarstva da obezbjedi posebnu kancelariju sa ukupnom kvadraturom od 70 m2 za Lokalni ured za saradnju mladih zemalja Zapadnog Balkan u Sarajevu (RYCO)</t>
  </si>
  <si>
    <t>05-16-3-2013/18 od 09.1.2018.g.</t>
  </si>
  <si>
    <t>Ostali jednokratni rashodi: Za aktivnosti ili programe koji su financirani u 2018. godini, i neće biti financirani u 2020 godini usljed nedovoljno dobrog sprovođenja ili usljed činjenice da su aktivnosti okončane</t>
  </si>
  <si>
    <t>Prilagođenje za dinamiku zapošljavanja (ovdje korisnik treba dodati sredstva za zaposlene koje nisu radili svih 12 mjeseci u 2020. godini, obzirom da će se sredstva za sve zaposlene na dan 31.12.2019. godini morati osigurati za svih 12 mjeseci u 2020. godini)</t>
  </si>
  <si>
    <t>Prilagođenje za povećanje plaća usljed povećanja radnog staža (ovdje korisnik treba dodati sredstva za povećanje primanja na temelju povećanja radnog staža za zaposlene na dan 31.12.2018. godine, koje će biti isplaćene u 2020 godini)</t>
  </si>
  <si>
    <t>Projekat „Infrastruktura prostornih podataka Bosne i Hercegovine – faza III – Nivelman visoke tačnosti“, iznos 450.000,00 KM i - Obillježavanje državne granice između Bosne i Hercegovine i Crne Gore, iznos 120.000,00 KM</t>
  </si>
  <si>
    <t>Zahtjev za 2020. godinu</t>
  </si>
  <si>
    <t>Usklađivanje plata za 150 zaposlenih uvažavajući promjenu strukture radnih mjesta, povećanje naknade za topli obrok</t>
  </si>
  <si>
    <t>Iznos od 1.500.000 KM – Novi grant „Grant sredstva za sufinansiranje dopunskog obrazovanje bosanskohercegovačke djece u inostranstvu“ . Iznad limita.</t>
  </si>
  <si>
    <t>Grant za podršku institucijama i pojedincima iz oblasti obrazovanja u Bosni i Hercegovini, iznos 1.000.000 KM. Iznad limita</t>
  </si>
  <si>
    <t>Dodjela državne nagrade za sport 10000; Venecijansko bijenale 180000; Realizacija projekata bilateralne saradnje po osnovu međunarodnih sporazuma; Protuminsko dlejovanje 100000</t>
  </si>
  <si>
    <t>Iznos od 30.000 KM – Novi grant „Priprema potencijalnih kandidata za korištenje finansijskih instrumenta iz Trećeg programa zdravstva EU“. Iznad limita.</t>
  </si>
  <si>
    <t>Usklađivanje sa izmjenjenom struturom zaposlenih, umanjenje troškova stručnih usluga, uvećanje nabavke računarske opreme; umanjenje granta za sport za 100000 radi planiranja novog granta državna nagrada za sport; umanjenje tekućih izdataka radi obezbjeđenja sredstava za grantove.</t>
  </si>
  <si>
    <t>SVEUKUPNO BRUTO PLAĆE I NAKNADE TROŠKOVA ZAPOSLENIH</t>
  </si>
  <si>
    <t>UKUPNO NAKNADE TROŠKOVA ZAPOSLENIH</t>
  </si>
  <si>
    <t>Posebna naknada za zaštitu od prirodnih i drugih nepogoda-naknade</t>
  </si>
  <si>
    <t>Doprinos ostalo-naknade</t>
  </si>
  <si>
    <t>Doprinos za dječiju zaštitu-naknade</t>
  </si>
  <si>
    <t>Doprinos za nezaposlene-naknade</t>
  </si>
  <si>
    <t>Doprinos zdravstvo-naknade</t>
  </si>
  <si>
    <t>Diorinos za PIO-naknade</t>
  </si>
  <si>
    <t>Porez na naknade</t>
  </si>
  <si>
    <t>Naknade za mirovne misije</t>
  </si>
  <si>
    <t xml:space="preserve">Naknade noovčanih primanja vojnika </t>
  </si>
  <si>
    <t>Naknade stručnim saradnicma</t>
  </si>
  <si>
    <t>Naknade za paušal</t>
  </si>
  <si>
    <t>Naknade skuštinskih zastupnika</t>
  </si>
  <si>
    <t>Ostale posebne naknade</t>
  </si>
  <si>
    <t>Naknade za školovanje djece u DKP-ima</t>
  </si>
  <si>
    <t>Pomoć u slučaju teže invalidnosti</t>
  </si>
  <si>
    <t>Pomoć u slučaju smrti</t>
  </si>
  <si>
    <t xml:space="preserve">Jubilarne nagrade za stabilnost u radu </t>
  </si>
  <si>
    <t>Otpremnine zbog odlaska u mirovinu</t>
  </si>
  <si>
    <t>Regres za godišnji odmor</t>
  </si>
  <si>
    <t xml:space="preserve">Naknade učenicima i studentima </t>
  </si>
  <si>
    <t>Nakande za terenski rad</t>
  </si>
  <si>
    <t>Naknade za topli obrok tokom rada</t>
  </si>
  <si>
    <t xml:space="preserve">Naknade za rad u komisijama </t>
  </si>
  <si>
    <t>Naknade za smještaj vojnih i drugih osoba</t>
  </si>
  <si>
    <t>Naknade za odvojeni život</t>
  </si>
  <si>
    <t>Naknade troškova smještaja dužnosnika</t>
  </si>
  <si>
    <t>Naknade za korištenje osobnog vozila</t>
  </si>
  <si>
    <t>Naknade za prijevoz sa posla i na posao</t>
  </si>
  <si>
    <t>UKUPNO BRUTO PLAĆE I NAKNADE</t>
  </si>
  <si>
    <t>Neto stimulacija</t>
  </si>
  <si>
    <t>Posebna naknada za zaštitu od prirodnih i drugih nepogoda</t>
  </si>
  <si>
    <t>Doprinosi ostalo</t>
  </si>
  <si>
    <t xml:space="preserve">Doprinos za dječiju zaštitu </t>
  </si>
  <si>
    <t>Doprinos za nezaposlene</t>
  </si>
  <si>
    <t>Doprinos za zdravstvo</t>
  </si>
  <si>
    <t>Doprinos za PIO</t>
  </si>
  <si>
    <t xml:space="preserve">Porez na plaće  </t>
  </si>
  <si>
    <t>Ostale naknade plaće/rad vikendom</t>
  </si>
  <si>
    <t>Naknada plaće za noćni rad i dežurstvo</t>
  </si>
  <si>
    <t>Naknada plaće za državne i vjerske praznike</t>
  </si>
  <si>
    <t>Naknada plaće za vrijeme plaćenog odsustva</t>
  </si>
  <si>
    <t>Naknada plaće za vrijeme godišnjeg odmora</t>
  </si>
  <si>
    <t>Naknada plaće za vrijem bolovanja</t>
  </si>
  <si>
    <t xml:space="preserve">Naknade plaće za bolovanje preko </t>
  </si>
  <si>
    <t>Naknade plaće za produženi rad</t>
  </si>
  <si>
    <t>Neto plaće</t>
  </si>
  <si>
    <t>IZNOS</t>
  </si>
  <si>
    <t>EKONOMSKI KOD</t>
  </si>
  <si>
    <t>NAZIV EKONOMSKE KATEGORIJE</t>
  </si>
  <si>
    <t>PREGLED POTREBNIH SREDSTAVA ZA BRUTO PLAĆE I NAKNADE TROŠKOVA ZAPOSLENIH</t>
  </si>
  <si>
    <t>REKAPITULACIJA RASHODA (ZAHTJEV ZA 2020. GODINU)</t>
  </si>
  <si>
    <t>EKONOMSKI KOD (SINTETIČKI KONTO)</t>
  </si>
  <si>
    <t>ŠIFRA PROGRAMA</t>
  </si>
  <si>
    <t>NAZIV PROGRAMA</t>
  </si>
  <si>
    <t>Bruto plaće i naknade</t>
  </si>
  <si>
    <t>Putni troškovi</t>
  </si>
  <si>
    <t>Izdaci za telefonske i poštanske usluge</t>
  </si>
  <si>
    <t>Izdaci za komunalne usluge</t>
  </si>
  <si>
    <t>Nabava materijala</t>
  </si>
  <si>
    <t>Izdaci za usluge prijevoza i goriva</t>
  </si>
  <si>
    <t>Unajmljivanje imovine i opreme</t>
  </si>
  <si>
    <t>Izdaci za tekuće održavanja</t>
  </si>
  <si>
    <t>Izdaci osiguranja i bankarskih usluga</t>
  </si>
  <si>
    <t>Izdaci za ugovorene i druge posebne usluge</t>
  </si>
  <si>
    <t>Tekući grantovi i transferi drugim razinama vlasti</t>
  </si>
  <si>
    <t>Tekući grantovi transferi pojedincima</t>
  </si>
  <si>
    <t>Tekući grantovi i trasferi neprofitnim organizacijama</t>
  </si>
  <si>
    <t>Subvencije javnim preduzećima</t>
  </si>
  <si>
    <t>Subvencije privatnim preduzećima</t>
  </si>
  <si>
    <t xml:space="preserve">Subvencije financijskim institucijama </t>
  </si>
  <si>
    <t>Transferi u inozemstvo</t>
  </si>
  <si>
    <t>Drugi tekući transferi</t>
  </si>
  <si>
    <t>Kontribucije-članarine</t>
  </si>
  <si>
    <t>Kapitalni gratovi drugim razinama vlasti</t>
  </si>
  <si>
    <t>Kapitalni grantovi pojedincima</t>
  </si>
  <si>
    <t>Kapitalni grantovi u inozemstvo</t>
  </si>
  <si>
    <t>Izdaci za inozemne kamate</t>
  </si>
  <si>
    <t>Izdaci za domaće pozajmljivanje</t>
  </si>
  <si>
    <t>Ostale naknade vezano za pozajmljivanje</t>
  </si>
  <si>
    <t>Nabava zemljišta, šuma i višegodišnjih zasada</t>
  </si>
  <si>
    <t>Nabava građevina</t>
  </si>
  <si>
    <t>Nabava opreme</t>
  </si>
  <si>
    <t>Nabava ostalih stalnih srdstava</t>
  </si>
  <si>
    <t>Nabava stalnih sredstava u obliku prava</t>
  </si>
  <si>
    <t>Rekonstrukcija i investicijsko održavanja</t>
  </si>
  <si>
    <t>UKUPNO PROGRAM</t>
  </si>
  <si>
    <t xml:space="preserve">SVEUKUPNO </t>
  </si>
  <si>
    <t>UKUPNO Bruto plaće i naknade</t>
  </si>
  <si>
    <t>UKUPNO Naknade troškova zaposlenih</t>
  </si>
  <si>
    <t>UKUPNO Putni troškovi</t>
  </si>
  <si>
    <t>UKUPNO Izdaci za telefonske i poštanske usluge</t>
  </si>
  <si>
    <t>UKUPNO Izdaci za komunalne usluge</t>
  </si>
  <si>
    <t>UKUPNO Nabava materijala</t>
  </si>
  <si>
    <t>UKUPNO Izdaci za usluge prijevoza i goriva</t>
  </si>
  <si>
    <t>UKUPNO Unajmljivanje imovine i opreme</t>
  </si>
  <si>
    <t>UKUPNO Izdaci za tekuće održavanja</t>
  </si>
  <si>
    <t>UKUPNO Izdaci osiguranja i bankarskih usluga</t>
  </si>
  <si>
    <t>UKUPNO Izdaci za ugovorene i druge posebne usluge</t>
  </si>
  <si>
    <t>UKUPNO Tekući grantovi i transferi drugim razinama vlasti</t>
  </si>
  <si>
    <t>UKUPNO Tekući grantovi transferi pojedincima</t>
  </si>
  <si>
    <t>UKUPNO Tekući grantovi i trasferi neprofitnim organizacijama</t>
  </si>
  <si>
    <t>UKUPNO Subvencije javnim preduzećima</t>
  </si>
  <si>
    <t>UKUPNO Subvencije privatnim preduzećima</t>
  </si>
  <si>
    <t xml:space="preserve">UKUPNO Subvencije financijskim institucijama </t>
  </si>
  <si>
    <t>UKUPNOTransferi u inozemstvo</t>
  </si>
  <si>
    <t>UKUPNO Drugi tekući transferi</t>
  </si>
  <si>
    <t>UKUPNO Kontribucije-članarine</t>
  </si>
  <si>
    <t>UKUPNO Kapitalni gratovi drugim razinama vlasti</t>
  </si>
  <si>
    <t>UKUPNO Kapitalni grantovi pojedincima</t>
  </si>
  <si>
    <t>UKUPNO Kapitalni grantovi u inozemstvo</t>
  </si>
  <si>
    <t>UKUPNO Izdaci za inozemne kamate</t>
  </si>
  <si>
    <t>UKUPNO Izdaci za domaće pozajmljivanje</t>
  </si>
  <si>
    <t>UKUPNO Ostale naknade vezano za pozajmljivanje</t>
  </si>
  <si>
    <t>UKUPNO Nabava zemljišta, šuma i višegodišnjih zasada</t>
  </si>
  <si>
    <t>UKUPNO Nabava građevina</t>
  </si>
  <si>
    <t>UKUPNO Nabava opreme</t>
  </si>
  <si>
    <t>UKUPNO Nabava ostalih stalnih srdstava</t>
  </si>
  <si>
    <t>UKUPNO Nabava stalnih sredstava u obliku prava</t>
  </si>
  <si>
    <t>UKUPNO Rekonstrukcija i investicijsko održavanja</t>
  </si>
  <si>
    <t>UKUPNO  EKONOMSKE KATEGORIJE</t>
  </si>
  <si>
    <t>Edin Salihagić</t>
  </si>
  <si>
    <t>Službenik za finansije</t>
  </si>
  <si>
    <t>0113250</t>
  </si>
  <si>
    <t>Održavanje državne granice, poslovi u oblasti geodezije, geologije i meteorologije i upravljanje i provođenje deminiranja u BiH</t>
  </si>
  <si>
    <t>0760100</t>
  </si>
  <si>
    <t>Zdravstvo</t>
  </si>
  <si>
    <t>Obrazovanje</t>
  </si>
  <si>
    <t>0980100</t>
  </si>
  <si>
    <t>Poslovi državljanstva, ličnih putnih isprava i zaštite ličnih podataka</t>
  </si>
  <si>
    <t>0133280</t>
  </si>
  <si>
    <t>Rad, zapošljavanje, socijalna zaštita i penzije</t>
  </si>
  <si>
    <t>0412120</t>
  </si>
  <si>
    <t>Planiranje, upravljanje i koordinacija poslova</t>
  </si>
  <si>
    <t>0412130</t>
  </si>
  <si>
    <t>Sport</t>
  </si>
  <si>
    <t>0810300</t>
  </si>
  <si>
    <t>Nauka i kultura</t>
  </si>
  <si>
    <t>0860100</t>
  </si>
  <si>
    <t xml:space="preserve">Ukupni zahtjev za 2020. godinu: </t>
  </si>
  <si>
    <t>IPA PROJEKTI KOJI ĆE SE IMPLEMENTIRATI TIJEKOM 2020. GODINE</t>
  </si>
  <si>
    <t>NAPOMENA: SREDSTVA POTREBNA ZA SUFINANCIRANJE IPA PROJEKATA NE UKLJUČIVATI U OSTALE TABELE OBUHVATITI SVE IPA PROJEKTE KOJE ĆE SE  IMPLEMENTIRATI TIJEKOM 2020. GODINE</t>
  </si>
  <si>
    <t>Naziv proračunskog korisnika: Ministarstvo civilnih poslova BiH</t>
  </si>
  <si>
    <t>Voditelj projekta:Damir Dizdarević</t>
  </si>
  <si>
    <t>Br.</t>
  </si>
  <si>
    <t>IPA (npr. IPA 2015)</t>
  </si>
  <si>
    <t>Naziv Projekta koji će se implementirati tijekom 2020. godine</t>
  </si>
  <si>
    <t>Svrha projekta</t>
  </si>
  <si>
    <t>Institucije korisnici projekta</t>
  </si>
  <si>
    <t>Aktivnosti koji će biti financirane projektom (npr. obuke ili softverska oprema)</t>
  </si>
  <si>
    <t xml:space="preserve">IPA Projekti u oblasti izgradnje institucija </t>
  </si>
  <si>
    <t>IPA Projekti u oblasti investicija</t>
  </si>
  <si>
    <t>UKUPNI IPA PRORAČUN (u KM)</t>
  </si>
  <si>
    <t>Sufinanciranje</t>
  </si>
  <si>
    <t>UKUPNO SUFINANCIRANJE  (u KM)</t>
  </si>
  <si>
    <t>UKUPAN PRORAČUN PROJEKTA (u KM)</t>
  </si>
  <si>
    <t>OBJAŠNJENJE I DODATNE NAPOMENE - OBVEZNO NAVESTI UKOLIKO IMPLEMENTACIJA PROJEKTA UTJEČE NA REDOVNE TROŠKOVE U PRORAČUNU KORISNIKA (ISKLJUČUJUĆI SUFINANCIRANJE)</t>
  </si>
  <si>
    <t>Ukupni troškovi projekta (u KM)</t>
  </si>
  <si>
    <t>Financirano IPA sredstvima (u KM)</t>
  </si>
  <si>
    <t>%</t>
  </si>
  <si>
    <t>Domaće sufinanciranje (u KM)</t>
  </si>
  <si>
    <t>Proračun institucija BiH (u KM)</t>
  </si>
  <si>
    <t>Sufinanciranja iz proračuna entiteta, županija i općina (u KM) - NAVESTI O KOJOJ SE RAZINI VLASTI RADI</t>
  </si>
  <si>
    <t xml:space="preserve">Međunarodne financijske institucije (u KM)/kreditna sredstva </t>
  </si>
  <si>
    <t>Privatno/ donacije, odnosno ostalo sufinanciranje (u KM)</t>
  </si>
  <si>
    <t>a=b+c</t>
  </si>
  <si>
    <t>b</t>
  </si>
  <si>
    <t>c</t>
  </si>
  <si>
    <t>d=e+f</t>
  </si>
  <si>
    <t>e</t>
  </si>
  <si>
    <t>f</t>
  </si>
  <si>
    <t>g=b+e</t>
  </si>
  <si>
    <t>h</t>
  </si>
  <si>
    <t>i</t>
  </si>
  <si>
    <t>j</t>
  </si>
  <si>
    <t>k</t>
  </si>
  <si>
    <t>l=h+i+j+k</t>
  </si>
  <si>
    <t>m=g+l</t>
  </si>
  <si>
    <t>IPA 2016</t>
  </si>
  <si>
    <t>Jačanje kapaciteta institucija tržišta rada poboljšanjem metodologije istraživanja tržišta rada</t>
  </si>
  <si>
    <t>Jačanje kapaciteta institucija tržišta rada poboljšanjem metodologije istraživanja tržišta rada.</t>
  </si>
  <si>
    <t>Javne službe za zapošljavanje</t>
  </si>
  <si>
    <t>Tehnička podrška</t>
  </si>
  <si>
    <t>IPA 2011</t>
  </si>
  <si>
    <t>Podrška pružaocima socijalnih usluga i unapređenje kapaciteta za pračenje u BiH</t>
  </si>
  <si>
    <t>Unaprijediti monitoring, izvještavanje i promoviranje ljudskih prava, te poboljšati socijalnu zaštitu ranjivih i socijalno ugroženih grupa.</t>
  </si>
  <si>
    <t>MLJP BiH; entitetska ministarstva za socijalnu politiku i socijalnu zaštitu, Vlada BD; kantonalna ministarstva i centri za socijalni rad</t>
  </si>
  <si>
    <t>EU program za zapošljavanje i socijalne inovacije (EaSI)</t>
  </si>
  <si>
    <t>Program za zapošljavanje i socijalne inovacije (EaSI)</t>
  </si>
  <si>
    <t>EaSI obuhvata mogućnosti za podržavanje aktivnosti u vezi oblasti rada, zapošljavanja i socijalne politike. EaSI podržava promociju većeg stepena zapošljavanja, garanciju adekvatne socijalne zaštite, borbu protiv socijalne isključenosti i siromaštva, te poboljšanje radnih uslova.</t>
  </si>
  <si>
    <t>Prihvatljive insitucije, organizacije i pojedinci u Bosni i Hercegovini</t>
  </si>
  <si>
    <t>Ulazna karta</t>
  </si>
  <si>
    <t>DODATNE NAPOMENE - IPA 2011 Projekat pod rednim brojem 2 je završen 2017. godine. Sredstva su utrošena u skladu sa predviđenom dinamikom, dok su sredstva za sufinansiranje u iznosu od 117.350,00 KM obezbijeđena iz Budžeta institucija BiH, prebačena na račun MCP BiH u Program posebne namjene i u toku je utrošak tih sredstava. Od ukupnog iznosa do danas je utrošeno 57.071,50 KM, za realizaciju u narednom periodu je preostalo 60.278,30 KM.</t>
  </si>
  <si>
    <t>Naziv proračunskog korisnika: __________________________________________________________________</t>
  </si>
  <si>
    <t>Voditelj projekta:______________________________________________________________________________</t>
  </si>
  <si>
    <t>Naziv Projekta koji će se implementirati tijekom 2019. godine</t>
  </si>
  <si>
    <t>IPA 2019</t>
  </si>
  <si>
    <t>Treći program za djelovanje Unije u području zdravstva (2014-2020) („Zdravlje za razvoj“)</t>
  </si>
  <si>
    <t xml:space="preserve">Omogućavanje zainteresovanim stranama u Bosni i Hercegovini  da koriste sve raspoložive finansijske instrumente iz ovog programa, što uključuje učešće u raznim projektima s ciljem razmjene informacija, praksi i iskustava i pružanja podrške pitanjima iz oblasti zdravstva u državi, s naglaskom na determinante zdravlja i fokus orijentisan na pacijenta, te adresiranje uloge socijalnih determinanti. </t>
  </si>
  <si>
    <t>Zainteresovani akteri iz zdravstvenog sektora BiH i država članica EU</t>
  </si>
  <si>
    <t>Plaćanje ulazne karte za učešće u Programu</t>
  </si>
  <si>
    <t xml:space="preserve">DODATNE NAPOMENE - navesti dinamiku ugovaranja i status projekta (da li je projekt ugovoren, datum početka i završetka projekta), kao i dinamiku povlačenja sredstava sufinanciranja po svakom projektu. Posebno dati podatke za programe zajednice i projekte prekogranične suradnje.
</t>
  </si>
  <si>
    <t>IPA PROJEKTI KOJI ĆE  SE IMPLEMENTIRATI U TIJEKU 2017. GODINE</t>
  </si>
  <si>
    <t>NAPOMENA: SREDSTVA POTREBNA ZA SUFINANCIRANJE IPA PROJEKATA NE UKLJUČIVATI U OSTALE TABLICE (1 do 9). OBUHVATITI PROJEKTE IPA 2007, IPA 2008, IPA 2009 i IPA 2010.</t>
  </si>
  <si>
    <t xml:space="preserve">Naziv proračunskog korisnika:  Ministarstvo civilnih poslova BiH, Sektor za obrazovanje </t>
  </si>
  <si>
    <t>Voditelj projekta: Adnan Husić, pomoćnik ministra</t>
  </si>
  <si>
    <t>Tablica 10</t>
  </si>
  <si>
    <t>IPA (npr. IPA 2010 ili IPA 2011)</t>
  </si>
  <si>
    <t>Naziv Projekta koji će implementirati u tijeku 2016. godine</t>
  </si>
  <si>
    <t>OBJAŠNJENJE I DODATNE NAPOMENE - OBAVEZNO NAVETSTI UKOLIKO IMPLEMENTACIJA PROJEKTA UTJEČE NA REDOVNE TROŠKOVE U PRORAČUNU KORISNIKA (ISKLJUČUJUĆI SUFINANCIRANJE)</t>
  </si>
  <si>
    <t>Ukupmo sufinansiranje (u KM)</t>
  </si>
  <si>
    <t>Program EU</t>
  </si>
  <si>
    <t>Erazmus +</t>
  </si>
  <si>
    <t xml:space="preserve">Jačanje znanja i vještina, te zapošljivosti, kao i unapređenje i modernizacija sistema obrazovanja, obuke i mladih. </t>
  </si>
  <si>
    <t xml:space="preserve">Obrazovne institucije na svim novoima i  pojedinci, </t>
  </si>
  <si>
    <t>Podršku za studiranje, osposobljavanje, rad ili volontiranje u inostranstvu, povećanje mobilnosti.</t>
  </si>
  <si>
    <t>Ulazne karte za djelimično učešće u program Erasmus+ i za 2020. godinu  iznosu od 115.000 eura uz napomenu da će se 60%  od ukupnog iznosa ulazne karte refundirati u Budžet institucija BiH  iz  IPA sredstava, a 40 % je domaće sufinansiranje iz budžeta institucija biH</t>
  </si>
  <si>
    <t xml:space="preserve">Obrazovanje za zapošljavanje </t>
  </si>
  <si>
    <t>Povećati relevantnost obrazovanja za tržište rada kroz razvoj karijernog vođenja i kvalitet kvalifikacija u stručnom obrazovanju i visokom obrazovanju; Unapređenje kapaciteta ljudskih resursa na svim nivoima obrazovanja</t>
  </si>
  <si>
    <t xml:space="preserve">Ministarstva i agencije za obrazovanje na svim nivoima vlasti u BiH </t>
  </si>
  <si>
    <t xml:space="preserve">Dalji razvoj standarda zanimanja i kvalifikacija u VET-u i visokom obrazovanju; razvoj studijskih programa za inicijalnu obuku nastavnika; razvoj strategije karijernog vođenja </t>
  </si>
  <si>
    <t>U pripremi je izrada tenderske dokumentacije koju provodi DEU u Sarajevu, a početak implementacije projekta se očekuje u I kvartalu 2020. godine</t>
  </si>
  <si>
    <t>IPA PROJEKTI KOJI ĆE SE IMPLEMENTIRATI TIJEKOM 2019. GODINE</t>
  </si>
  <si>
    <t>Uplata ulazne karte za učešće BiH u programu EU HORIZON 2020</t>
  </si>
  <si>
    <t>Učešće u programu EU HORIZON 2020 u skladu s Memorandumom potpisanim između BiH i EU 1.7.2014.godine „Službenom glasniku BiH“- Međunarodni ugovori, broj 2/15.</t>
  </si>
  <si>
    <t>naučno-istraživačke organizacije, javne ustanove, preduzeća, ministarstva, NVO</t>
  </si>
  <si>
    <t>iznosi su iskazani u eurima</t>
  </si>
  <si>
    <t>Uplata ulazne karte za učešće BiH u programu EU Kreativna Evropa</t>
  </si>
  <si>
    <t>Učešće u programu EU Kreativna Evropa  u skladu s Sporazumom potpisanim između BiH i EU 22.7.2014.godine  „Službeni glasnik BiH – Međunarodni ugovori, broj 3/15“.</t>
  </si>
  <si>
    <t>kulturne ustanove, NVO, audiovizuelni sektor, tv stanice, i drugi subjekti u oblasti kulture i audiovizuelnog sektora</t>
  </si>
  <si>
    <t xml:space="preserve">DODATNE NAPOMENE - IPA 2018 još nije oodbrena, iznosi navedeni u tabeli iksazani su u eurima . BiH uplaćuje cijeli iznos ulazne karte i to u dvije tranše I do 15.3. i II do 15.6. a nakon uplate EU refundira svoj dio sufinansiranja iz IPA 2018.
</t>
  </si>
  <si>
    <t>u okviru limita</t>
  </si>
  <si>
    <t>iznad limita</t>
  </si>
  <si>
    <t>ukupan zahtjev</t>
  </si>
  <si>
    <t>Voditelj projekta:Suvad Džafić</t>
  </si>
  <si>
    <t>uplata ulazne karte za članstvo u programu EU HORIZON 2020 za 2020. godinu</t>
  </si>
  <si>
    <t>uplata ulazne karte za članstvo u programu EU Kreativna Evropa za 2020.godinu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</si>
</sst>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00\ _K_M_-;\-* #,##0.00\ _K_M_-;_-* &quot;-&quot;??\ _K_M_-;_-@_-"/>
    <numFmt numFmtId="165" formatCode="_-* #,##0.00\ &quot;kn&quot;_-;\-* #,##0.00\ &quot;kn&quot;_-;_-* &quot;-&quot;??\ &quot;kn&quot;_-;_-@_-"/>
    <numFmt numFmtId="166" formatCode="_(&quot;$&quot;* #,##0.00_);_(&quot;$&quot;* \(#,##0.00\);_(&quot;$&quot;* &quot;-&quot;??_);_(@_)"/>
    <numFmt numFmtId="167" formatCode="_(&quot;KM&quot;\ * #,##0.00_);_(&quot;KM&quot;\ * \(#,##0.00\);_(&quot;KM&quot;\ * &quot;-&quot;??_);_(@_)"/>
    <numFmt numFmtId="168" formatCode="&quot;KM&quot;\ #,##0"/>
    <numFmt numFmtId="169" formatCode="_(* #,##0.00_);_(* \(#,##0.00\);_(* &quot;-&quot;??_);_(@_)"/>
    <numFmt numFmtId="170" formatCode="#,##0.00&quot;       &quot;;\-#,##0.00&quot;       &quot;;&quot; -&quot;#&quot;       &quot;;@\ "/>
    <numFmt numFmtId="171" formatCode="_-* #,##0.00\ _k_n_-;\-* #,##0.00\ _k_n_-;_-* &quot;-&quot;??\ _k_n_-;_-@_-"/>
  </numFmts>
  <fonts count="66" x14ac:knownFonts="1">
    <font>
      <sz val="10"/>
      <name val="Arial"/>
      <charset val="238"/>
    </font>
    <font>
      <sz val="11"/>
      <color theme="1"/>
      <name val="Calibri"/>
      <family val="2"/>
      <charset val="238"/>
      <scheme val="minor"/>
    </font>
    <font>
      <sz val="10"/>
      <name val="Arial"/>
      <family val="2"/>
      <charset val="238"/>
    </font>
    <font>
      <b/>
      <sz val="10"/>
      <name val="Arial"/>
      <family val="2"/>
      <charset val="238"/>
    </font>
    <font>
      <sz val="8"/>
      <name val="Arial"/>
      <family val="2"/>
    </font>
    <font>
      <sz val="10"/>
      <name val="Arial"/>
      <family val="2"/>
      <charset val="238"/>
    </font>
    <font>
      <b/>
      <vertAlign val="superscript"/>
      <sz val="10"/>
      <name val="Arial"/>
      <family val="2"/>
    </font>
    <font>
      <b/>
      <sz val="10"/>
      <name val="Arial"/>
      <family val="2"/>
    </font>
    <font>
      <sz val="10"/>
      <name val="Arial"/>
      <family val="2"/>
    </font>
    <font>
      <b/>
      <sz val="8"/>
      <name val="Arial"/>
      <family val="2"/>
    </font>
    <font>
      <vertAlign val="superscript"/>
      <sz val="10"/>
      <name val="Arial"/>
      <family val="2"/>
    </font>
    <font>
      <sz val="7"/>
      <name val="Arial"/>
      <family val="2"/>
    </font>
    <font>
      <sz val="10"/>
      <name val="Arial"/>
      <family val="2"/>
      <charset val="238"/>
    </font>
    <font>
      <sz val="8"/>
      <name val="Arial"/>
      <family val="2"/>
      <charset val="238"/>
    </font>
    <font>
      <b/>
      <sz val="10"/>
      <color theme="1"/>
      <name val="Arial"/>
      <family val="2"/>
      <charset val="238"/>
    </font>
    <font>
      <sz val="10"/>
      <color theme="1"/>
      <name val="Arial"/>
      <family val="2"/>
      <charset val="238"/>
    </font>
    <font>
      <b/>
      <sz val="12"/>
      <color theme="1"/>
      <name val="Arial"/>
      <family val="2"/>
      <charset val="238"/>
    </font>
    <font>
      <sz val="10"/>
      <color rgb="FFFF0000"/>
      <name val="Arial"/>
      <family val="2"/>
    </font>
    <font>
      <b/>
      <sz val="10"/>
      <color rgb="FFFF0000"/>
      <name val="Arial"/>
      <family val="2"/>
    </font>
    <font>
      <b/>
      <sz val="8"/>
      <color rgb="FFFF0000"/>
      <name val="Arial"/>
      <family val="2"/>
    </font>
    <font>
      <sz val="8"/>
      <color rgb="FFFF0000"/>
      <name val="Arial"/>
      <family val="2"/>
    </font>
    <font>
      <b/>
      <sz val="7.5"/>
      <color rgb="FFFF0000"/>
      <name val="Arial"/>
      <family val="2"/>
    </font>
    <font>
      <sz val="8.5"/>
      <color rgb="FFFF0000"/>
      <name val="Arial"/>
      <family val="2"/>
    </font>
    <font>
      <sz val="10"/>
      <name val="Calibri"/>
      <family val="2"/>
    </font>
    <font>
      <b/>
      <sz val="8"/>
      <name val="Calibri"/>
      <family val="2"/>
      <scheme val="minor"/>
    </font>
    <font>
      <sz val="7.5"/>
      <name val="Arial"/>
      <family val="2"/>
    </font>
    <font>
      <b/>
      <sz val="8.5"/>
      <name val="Arial"/>
      <family val="2"/>
    </font>
    <font>
      <b/>
      <sz val="7.5"/>
      <name val="Arial"/>
      <family val="2"/>
    </font>
    <font>
      <sz val="8.5"/>
      <name val="Arial"/>
      <family val="2"/>
    </font>
    <font>
      <b/>
      <u/>
      <sz val="8.5"/>
      <name val="Arial"/>
      <family val="2"/>
    </font>
    <font>
      <i/>
      <sz val="8"/>
      <name val="Arial"/>
      <family val="2"/>
    </font>
    <font>
      <sz val="6"/>
      <name val="Arial"/>
      <family val="2"/>
    </font>
    <font>
      <sz val="6"/>
      <name val="Arial"/>
      <family val="2"/>
      <charset val="238"/>
    </font>
    <font>
      <sz val="11"/>
      <color rgb="FF000000"/>
      <name val="Times New Roman"/>
      <family val="1"/>
      <charset val="238"/>
    </font>
    <font>
      <sz val="11"/>
      <name val="Times New Roman"/>
      <family val="1"/>
      <charset val="238"/>
    </font>
    <font>
      <vertAlign val="superscript"/>
      <sz val="11"/>
      <name val="Times New Roman"/>
      <family val="1"/>
      <charset val="238"/>
    </font>
    <font>
      <sz val="11"/>
      <color theme="1"/>
      <name val="Times New Roman"/>
      <family val="1"/>
      <charset val="238"/>
    </font>
    <font>
      <b/>
      <sz val="10"/>
      <name val="Times New Roman"/>
      <family val="1"/>
      <charset val="238"/>
    </font>
    <font>
      <sz val="10"/>
      <name val="Times New Roman"/>
      <family val="1"/>
      <charset val="238"/>
    </font>
    <font>
      <b/>
      <sz val="8.5"/>
      <name val="Arial"/>
      <family val="2"/>
      <charset val="238"/>
    </font>
    <font>
      <b/>
      <u/>
      <sz val="9"/>
      <name val="Arial"/>
      <family val="2"/>
      <charset val="238"/>
    </font>
    <font>
      <b/>
      <sz val="9"/>
      <name val="Arial"/>
      <family val="2"/>
      <charset val="238"/>
    </font>
    <font>
      <sz val="9"/>
      <name val="Arial"/>
      <family val="2"/>
      <charset val="238"/>
    </font>
    <font>
      <sz val="11"/>
      <color indexed="8"/>
      <name val="Calibri"/>
      <family val="2"/>
    </font>
    <font>
      <sz val="11"/>
      <color theme="1"/>
      <name val="Helvetica"/>
      <family val="2"/>
      <charset val="238"/>
    </font>
    <font>
      <sz val="11"/>
      <color theme="1"/>
      <name val="Helvetica"/>
      <family val="2"/>
    </font>
    <font>
      <sz val="12"/>
      <color indexed="8"/>
      <name val="Verdana"/>
      <family val="2"/>
      <charset val="238"/>
    </font>
    <font>
      <sz val="11"/>
      <color rgb="FF000000"/>
      <name val="Calibri"/>
      <family val="2"/>
      <charset val="238"/>
      <scheme val="minor"/>
    </font>
    <font>
      <b/>
      <u/>
      <sz val="8"/>
      <name val="Arial"/>
      <family val="2"/>
    </font>
    <font>
      <i/>
      <sz val="6"/>
      <color rgb="FF000000"/>
      <name val="Arial"/>
      <family val="2"/>
    </font>
    <font>
      <sz val="10"/>
      <name val="Times New Roman"/>
      <family val="1"/>
    </font>
    <font>
      <sz val="11"/>
      <color theme="1"/>
      <name val="Calibri"/>
      <family val="2"/>
      <scheme val="minor"/>
    </font>
    <font>
      <b/>
      <sz val="12"/>
      <color theme="1"/>
      <name val="Arial"/>
      <family val="2"/>
    </font>
    <font>
      <sz val="12"/>
      <color theme="1"/>
      <name val="Arial"/>
      <family val="2"/>
    </font>
    <font>
      <b/>
      <sz val="11"/>
      <color theme="1"/>
      <name val="Arial"/>
      <family val="2"/>
    </font>
    <font>
      <sz val="11"/>
      <color theme="1"/>
      <name val="Arial"/>
      <family val="2"/>
    </font>
    <font>
      <b/>
      <sz val="11"/>
      <color theme="1"/>
      <name val="Calibri"/>
      <family val="2"/>
      <scheme val="minor"/>
    </font>
    <font>
      <sz val="10"/>
      <name val="Arial"/>
      <family val="2"/>
    </font>
    <font>
      <b/>
      <i/>
      <u/>
      <sz val="10"/>
      <name val="Arial"/>
      <family val="2"/>
    </font>
    <font>
      <b/>
      <sz val="7"/>
      <name val="Arial"/>
      <family val="2"/>
      <charset val="238"/>
    </font>
    <font>
      <sz val="7"/>
      <name val="Arial"/>
      <family val="2"/>
      <charset val="238"/>
    </font>
    <font>
      <b/>
      <sz val="7"/>
      <color rgb="FFFF0000"/>
      <name val="Arial"/>
      <family val="2"/>
      <charset val="238"/>
    </font>
    <font>
      <b/>
      <sz val="8"/>
      <name val="Arial"/>
      <family val="2"/>
      <charset val="238"/>
    </font>
    <font>
      <sz val="8"/>
      <color rgb="FFFF0000"/>
      <name val="Arial"/>
      <family val="2"/>
      <charset val="238"/>
    </font>
    <font>
      <sz val="12"/>
      <name val="Arial"/>
      <family val="2"/>
      <charset val="238"/>
    </font>
    <font>
      <b/>
      <sz val="12"/>
      <name val="Times New Roman"/>
      <family val="1"/>
      <charset val="238"/>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darkUp">
        <fgColor indexed="55"/>
        <bgColor indexed="9"/>
      </patternFill>
    </fill>
    <fill>
      <patternFill patternType="solid">
        <fgColor indexed="43"/>
        <bgColor indexed="64"/>
      </patternFill>
    </fill>
    <fill>
      <patternFill patternType="solid">
        <fgColor indexed="23"/>
        <bgColor indexed="64"/>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2"/>
        <bgColor indexed="64"/>
      </patternFill>
    </fill>
    <fill>
      <patternFill patternType="solid">
        <fgColor theme="0" tint="-0.249977111117893"/>
        <bgColor indexed="64"/>
      </patternFill>
    </fill>
    <fill>
      <patternFill patternType="solid">
        <fgColor theme="0" tint="-0.34998626667073579"/>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hair">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s>
  <cellStyleXfs count="46">
    <xf numFmtId="0" fontId="0" fillId="0" borderId="0"/>
    <xf numFmtId="166" fontId="8" fillId="0" borderId="0" applyFont="0" applyFill="0" applyBorder="0" applyAlignment="0" applyProtection="0"/>
    <xf numFmtId="0" fontId="8" fillId="0" borderId="0"/>
    <xf numFmtId="0" fontId="12" fillId="0" borderId="0"/>
    <xf numFmtId="0" fontId="5" fillId="0" borderId="0"/>
    <xf numFmtId="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4"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70" fontId="43"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4" fillId="0" borderId="0"/>
    <xf numFmtId="0" fontId="45" fillId="0" borderId="0"/>
    <xf numFmtId="0" fontId="2" fillId="0" borderId="0"/>
    <xf numFmtId="0" fontId="46" fillId="0" borderId="0" applyNumberFormat="0" applyFill="0" applyBorder="0" applyProtection="0">
      <alignment vertical="top" wrapText="1"/>
    </xf>
    <xf numFmtId="0" fontId="46" fillId="0" borderId="0" applyNumberFormat="0" applyFill="0" applyBorder="0" applyProtection="0">
      <alignment vertical="top" wrapText="1"/>
    </xf>
    <xf numFmtId="0" fontId="2" fillId="0" borderId="0">
      <alignment horizontal="centerContinuous" vertical="justify"/>
    </xf>
    <xf numFmtId="0" fontId="2" fillId="0" borderId="0"/>
    <xf numFmtId="0" fontId="47"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51" fillId="0" borderId="0"/>
    <xf numFmtId="171" fontId="57" fillId="0" borderId="0" applyFont="0" applyFill="0" applyBorder="0" applyAlignment="0" applyProtection="0"/>
  </cellStyleXfs>
  <cellXfs count="643">
    <xf numFmtId="0" fontId="0" fillId="0" borderId="0" xfId="0"/>
    <xf numFmtId="0" fontId="8" fillId="0" borderId="0" xfId="2" applyFill="1" applyBorder="1"/>
    <xf numFmtId="0" fontId="14" fillId="8" borderId="1" xfId="2" applyFont="1" applyFill="1" applyBorder="1" applyAlignment="1">
      <alignment horizontal="center"/>
    </xf>
    <xf numFmtId="0" fontId="14" fillId="8" borderId="1" xfId="2" applyFont="1" applyFill="1" applyBorder="1" applyAlignment="1">
      <alignment horizontal="center" vertical="center" wrapText="1"/>
    </xf>
    <xf numFmtId="0" fontId="14" fillId="8" borderId="1" xfId="2" applyFont="1" applyFill="1" applyBorder="1" applyAlignment="1">
      <alignment horizontal="center" vertical="top" wrapText="1"/>
    </xf>
    <xf numFmtId="0" fontId="15" fillId="8" borderId="1" xfId="2" applyFont="1" applyFill="1" applyBorder="1" applyAlignment="1">
      <alignment horizontal="left" vertical="center" wrapText="1"/>
    </xf>
    <xf numFmtId="0" fontId="15" fillId="8" borderId="1" xfId="2" applyFont="1" applyFill="1" applyBorder="1" applyAlignment="1">
      <alignment horizontal="center" vertical="center" wrapText="1"/>
    </xf>
    <xf numFmtId="3" fontId="15" fillId="8" borderId="1" xfId="2" applyNumberFormat="1" applyFont="1" applyFill="1" applyBorder="1" applyAlignment="1">
      <alignment horizontal="center" vertical="center" wrapText="1"/>
    </xf>
    <xf numFmtId="0" fontId="15" fillId="8" borderId="1" xfId="2" applyFont="1" applyFill="1" applyBorder="1" applyAlignment="1">
      <alignment vertical="center" wrapText="1"/>
    </xf>
    <xf numFmtId="0" fontId="17" fillId="0" borderId="0" xfId="2" applyFont="1" applyProtection="1">
      <protection locked="0"/>
    </xf>
    <xf numFmtId="0" fontId="18" fillId="0" borderId="0" xfId="2" applyFont="1" applyProtection="1">
      <protection locked="0"/>
    </xf>
    <xf numFmtId="0" fontId="17" fillId="0" borderId="0" xfId="2" applyFont="1" applyFill="1" applyBorder="1" applyProtection="1">
      <protection locked="0"/>
    </xf>
    <xf numFmtId="0" fontId="17" fillId="0" borderId="0" xfId="2" applyFont="1" applyFill="1" applyProtection="1">
      <protection locked="0"/>
    </xf>
    <xf numFmtId="0" fontId="20" fillId="0" borderId="0" xfId="2" applyFont="1" applyProtection="1">
      <protection locked="0"/>
    </xf>
    <xf numFmtId="0" fontId="20" fillId="0" borderId="0" xfId="2" applyFont="1" applyFill="1" applyProtection="1">
      <protection locked="0"/>
    </xf>
    <xf numFmtId="168" fontId="17" fillId="0" borderId="0" xfId="2" applyNumberFormat="1" applyFont="1" applyProtection="1">
      <protection locked="0"/>
    </xf>
    <xf numFmtId="0" fontId="18" fillId="0" borderId="0" xfId="2" applyFont="1" applyAlignment="1" applyProtection="1">
      <alignment horizontal="right"/>
      <protection locked="0"/>
    </xf>
    <xf numFmtId="167" fontId="21" fillId="0" borderId="0" xfId="2" applyNumberFormat="1" applyFont="1" applyFill="1" applyBorder="1" applyAlignment="1" applyProtection="1">
      <alignment horizontal="right" vertical="top" wrapText="1"/>
      <protection locked="0"/>
    </xf>
    <xf numFmtId="3" fontId="21" fillId="0" borderId="0" xfId="2" applyNumberFormat="1" applyFont="1" applyFill="1" applyBorder="1" applyAlignment="1" applyProtection="1">
      <alignment horizontal="right" vertical="top" wrapText="1"/>
      <protection locked="0"/>
    </xf>
    <xf numFmtId="0" fontId="22" fillId="0" borderId="25" xfId="2" applyFont="1" applyFill="1" applyBorder="1" applyAlignment="1" applyProtection="1">
      <alignment horizontal="left" wrapText="1"/>
      <protection locked="0"/>
    </xf>
    <xf numFmtId="0" fontId="7" fillId="0" borderId="0" xfId="2" applyFont="1" applyFill="1" applyBorder="1" applyProtection="1">
      <protection locked="0"/>
    </xf>
    <xf numFmtId="0" fontId="7" fillId="2" borderId="12" xfId="2" applyFont="1" applyFill="1" applyBorder="1" applyProtection="1">
      <protection locked="0"/>
    </xf>
    <xf numFmtId="0" fontId="7" fillId="0" borderId="19" xfId="2" applyFont="1" applyFill="1" applyBorder="1" applyProtection="1">
      <protection locked="0"/>
    </xf>
    <xf numFmtId="0" fontId="7" fillId="6" borderId="12" xfId="2" applyFont="1" applyFill="1" applyBorder="1" applyAlignment="1" applyProtection="1">
      <alignment wrapText="1"/>
      <protection locked="0"/>
    </xf>
    <xf numFmtId="0" fontId="7" fillId="6" borderId="53" xfId="2" applyFont="1" applyFill="1" applyBorder="1" applyAlignment="1" applyProtection="1">
      <alignment wrapText="1"/>
      <protection locked="0"/>
    </xf>
    <xf numFmtId="0" fontId="7" fillId="6" borderId="19" xfId="2" applyFont="1" applyFill="1" applyBorder="1" applyAlignment="1" applyProtection="1">
      <alignment wrapText="1"/>
      <protection locked="0"/>
    </xf>
    <xf numFmtId="0" fontId="7" fillId="0" borderId="0" xfId="2" applyFont="1" applyFill="1" applyBorder="1" applyAlignment="1" applyProtection="1">
      <alignment horizontal="right" wrapText="1"/>
      <protection locked="0"/>
    </xf>
    <xf numFmtId="0" fontId="8" fillId="2" borderId="0" xfId="2" applyFont="1" applyFill="1" applyProtection="1">
      <protection locked="0"/>
    </xf>
    <xf numFmtId="0" fontId="8" fillId="0" borderId="0" xfId="2" applyFont="1" applyProtection="1">
      <protection locked="0"/>
    </xf>
    <xf numFmtId="0" fontId="8" fillId="0" borderId="0" xfId="2" applyFont="1" applyFill="1" applyProtection="1">
      <protection locked="0"/>
    </xf>
    <xf numFmtId="0" fontId="26" fillId="7" borderId="11" xfId="2" applyFont="1" applyFill="1" applyBorder="1" applyAlignment="1" applyProtection="1">
      <alignment horizontal="center" wrapText="1"/>
      <protection locked="0"/>
    </xf>
    <xf numFmtId="0" fontId="26" fillId="7" borderId="7" xfId="2" applyFont="1" applyFill="1" applyBorder="1" applyAlignment="1" applyProtection="1">
      <alignment horizontal="center" wrapText="1"/>
      <protection locked="0"/>
    </xf>
    <xf numFmtId="167" fontId="27" fillId="0" borderId="0" xfId="2" applyNumberFormat="1" applyFont="1" applyFill="1" applyBorder="1" applyAlignment="1" applyProtection="1">
      <alignment horizontal="right" vertical="top" wrapText="1"/>
      <protection locked="0"/>
    </xf>
    <xf numFmtId="3" fontId="27" fillId="0" borderId="0" xfId="2" applyNumberFormat="1" applyFont="1" applyFill="1" applyBorder="1" applyAlignment="1" applyProtection="1">
      <alignment horizontal="right" vertical="top" wrapText="1"/>
      <protection locked="0"/>
    </xf>
    <xf numFmtId="0" fontId="28" fillId="0" borderId="25" xfId="2" applyFont="1" applyFill="1" applyBorder="1" applyAlignment="1" applyProtection="1">
      <alignment horizontal="left" wrapText="1"/>
      <protection locked="0"/>
    </xf>
    <xf numFmtId="0" fontId="8" fillId="0" borderId="0" xfId="2" applyFont="1" applyFill="1" applyBorder="1" applyProtection="1">
      <protection locked="0"/>
    </xf>
    <xf numFmtId="168" fontId="27" fillId="6" borderId="28" xfId="2" applyNumberFormat="1" applyFont="1" applyFill="1" applyBorder="1" applyAlignment="1" applyProtection="1">
      <alignment horizontal="right" vertical="top" wrapText="1"/>
      <protection locked="0"/>
    </xf>
    <xf numFmtId="168" fontId="27" fillId="6" borderId="5" xfId="2" applyNumberFormat="1" applyFont="1" applyFill="1" applyBorder="1" applyAlignment="1" applyProtection="1">
      <alignment horizontal="right" vertical="top" wrapText="1"/>
      <protection locked="0"/>
    </xf>
    <xf numFmtId="3" fontId="27" fillId="6" borderId="5" xfId="2" applyNumberFormat="1" applyFont="1" applyFill="1" applyBorder="1" applyAlignment="1" applyProtection="1">
      <alignment horizontal="right" vertical="top" wrapText="1"/>
      <protection locked="0"/>
    </xf>
    <xf numFmtId="0" fontId="30" fillId="0" borderId="27" xfId="2" applyFont="1" applyFill="1" applyBorder="1" applyAlignment="1" applyProtection="1">
      <alignment horizontal="left" wrapText="1"/>
      <protection locked="0"/>
    </xf>
    <xf numFmtId="168" fontId="27" fillId="8" borderId="15" xfId="2" applyNumberFormat="1" applyFont="1" applyFill="1" applyBorder="1" applyAlignment="1" applyProtection="1">
      <alignment horizontal="right" vertical="top" wrapText="1"/>
      <protection locked="0"/>
    </xf>
    <xf numFmtId="168" fontId="27" fillId="8" borderId="7" xfId="2" applyNumberFormat="1" applyFont="1" applyFill="1" applyBorder="1" applyAlignment="1" applyProtection="1">
      <alignment horizontal="right" vertical="top" wrapText="1"/>
      <protection locked="0"/>
    </xf>
    <xf numFmtId="3" fontId="27" fillId="5" borderId="25" xfId="2" applyNumberFormat="1" applyFont="1" applyFill="1" applyBorder="1" applyAlignment="1" applyProtection="1">
      <alignment horizontal="right" vertical="top" wrapText="1"/>
      <protection locked="0"/>
    </xf>
    <xf numFmtId="0" fontId="30" fillId="2" borderId="13" xfId="2" applyFont="1" applyFill="1" applyBorder="1" applyAlignment="1" applyProtection="1">
      <alignment vertical="top" wrapText="1"/>
      <protection locked="0"/>
    </xf>
    <xf numFmtId="168" fontId="27" fillId="0" borderId="1" xfId="2" applyNumberFormat="1" applyFont="1" applyFill="1" applyBorder="1" applyAlignment="1" applyProtection="1">
      <alignment horizontal="right" vertical="top" wrapText="1"/>
      <protection locked="0"/>
    </xf>
    <xf numFmtId="168" fontId="27" fillId="0" borderId="11" xfId="2" applyNumberFormat="1" applyFont="1" applyFill="1" applyBorder="1" applyAlignment="1" applyProtection="1">
      <alignment horizontal="right" vertical="top" wrapText="1"/>
      <protection locked="0"/>
    </xf>
    <xf numFmtId="0" fontId="30" fillId="2" borderId="24" xfId="2" applyFont="1" applyFill="1" applyBorder="1" applyAlignment="1" applyProtection="1">
      <alignment vertical="top" wrapText="1"/>
      <protection locked="0"/>
    </xf>
    <xf numFmtId="168" fontId="27" fillId="6" borderId="9" xfId="2" applyNumberFormat="1" applyFont="1" applyFill="1" applyBorder="1" applyAlignment="1" applyProtection="1">
      <alignment horizontal="right" vertical="top" wrapText="1"/>
      <protection locked="0"/>
    </xf>
    <xf numFmtId="3" fontId="27" fillId="5" borderId="38" xfId="2" applyNumberFormat="1" applyFont="1" applyFill="1" applyBorder="1" applyAlignment="1" applyProtection="1">
      <alignment horizontal="right" vertical="top" wrapText="1"/>
      <protection locked="0"/>
    </xf>
    <xf numFmtId="0" fontId="30" fillId="0" borderId="30" xfId="2" applyFont="1" applyFill="1" applyBorder="1" applyAlignment="1" applyProtection="1">
      <alignment horizontal="left" wrapText="1"/>
      <protection locked="0"/>
    </xf>
    <xf numFmtId="0" fontId="4" fillId="0" borderId="26" xfId="2" applyFont="1" applyFill="1" applyBorder="1" applyAlignment="1" applyProtection="1">
      <alignment horizontal="left" vertical="top" wrapText="1"/>
      <protection locked="0"/>
    </xf>
    <xf numFmtId="168" fontId="25" fillId="0" borderId="5" xfId="2" applyNumberFormat="1" applyFont="1" applyFill="1" applyBorder="1" applyAlignment="1" applyProtection="1">
      <alignment horizontal="right" vertical="top" wrapText="1"/>
      <protection locked="0"/>
    </xf>
    <xf numFmtId="0" fontId="4" fillId="0" borderId="10" xfId="2" applyFont="1" applyFill="1" applyBorder="1" applyAlignment="1" applyProtection="1">
      <alignment horizontal="left" vertical="top" wrapText="1"/>
      <protection locked="0"/>
    </xf>
    <xf numFmtId="168" fontId="25" fillId="0" borderId="11" xfId="2" applyNumberFormat="1" applyFont="1" applyFill="1" applyBorder="1" applyAlignment="1" applyProtection="1">
      <alignment horizontal="right" vertical="top" wrapText="1"/>
      <protection locked="0"/>
    </xf>
    <xf numFmtId="0" fontId="4" fillId="0" borderId="2" xfId="2" applyFont="1" applyFill="1" applyBorder="1" applyAlignment="1" applyProtection="1">
      <alignment horizontal="left" vertical="top" wrapText="1"/>
      <protection locked="0"/>
    </xf>
    <xf numFmtId="168" fontId="25" fillId="0" borderId="1" xfId="2" applyNumberFormat="1" applyFont="1" applyFill="1" applyBorder="1" applyAlignment="1" applyProtection="1">
      <alignment horizontal="right" vertical="top" wrapText="1"/>
      <protection locked="0"/>
    </xf>
    <xf numFmtId="1" fontId="25" fillId="0" borderId="13" xfId="2" applyNumberFormat="1" applyFont="1" applyFill="1" applyBorder="1" applyAlignment="1" applyProtection="1">
      <alignment horizontal="right" vertical="top" wrapText="1"/>
      <protection locked="0"/>
    </xf>
    <xf numFmtId="0" fontId="34" fillId="0" borderId="0" xfId="0" applyFont="1" applyAlignment="1">
      <alignment vertical="center" wrapText="1"/>
    </xf>
    <xf numFmtId="0" fontId="36" fillId="8" borderId="1" xfId="2" applyFont="1" applyFill="1" applyBorder="1" applyAlignment="1">
      <alignment horizontal="left" vertical="center" wrapText="1"/>
    </xf>
    <xf numFmtId="0" fontId="33" fillId="0" borderId="0" xfId="0" applyFont="1" applyAlignment="1">
      <alignment vertical="center" wrapText="1"/>
    </xf>
    <xf numFmtId="0" fontId="38" fillId="0" borderId="0" xfId="0" applyFont="1"/>
    <xf numFmtId="0" fontId="37" fillId="0" borderId="0" xfId="0" applyFont="1"/>
    <xf numFmtId="0" fontId="37" fillId="0" borderId="3" xfId="0" applyFont="1" applyBorder="1" applyAlignment="1">
      <alignment horizontal="center"/>
    </xf>
    <xf numFmtId="0" fontId="37" fillId="0" borderId="37" xfId="0" applyFont="1" applyBorder="1" applyAlignment="1">
      <alignment horizontal="center"/>
    </xf>
    <xf numFmtId="0" fontId="2" fillId="0" borderId="0" xfId="7" applyFont="1"/>
    <xf numFmtId="0" fontId="3" fillId="0" borderId="0" xfId="7" applyFont="1"/>
    <xf numFmtId="0" fontId="42" fillId="0" borderId="0" xfId="7" applyFont="1"/>
    <xf numFmtId="0" fontId="3" fillId="0" borderId="8" xfId="7" applyFont="1" applyBorder="1" applyAlignment="1">
      <alignment horizontal="center"/>
    </xf>
    <xf numFmtId="0" fontId="3" fillId="0" borderId="9" xfId="7" applyFont="1" applyBorder="1" applyAlignment="1">
      <alignment horizontal="center" vertical="center" wrapText="1"/>
    </xf>
    <xf numFmtId="2" fontId="2" fillId="3" borderId="7" xfId="7" applyNumberFormat="1" applyFont="1" applyFill="1" applyBorder="1" applyAlignment="1">
      <alignment horizontal="center" vertical="center" wrapText="1"/>
    </xf>
    <xf numFmtId="3" fontId="2" fillId="3" borderId="35" xfId="7" applyNumberFormat="1" applyFont="1" applyFill="1" applyBorder="1"/>
    <xf numFmtId="9" fontId="2" fillId="0" borderId="7" xfId="7" applyNumberFormat="1" applyFont="1" applyBorder="1"/>
    <xf numFmtId="1" fontId="2" fillId="3" borderId="5" xfId="7" applyNumberFormat="1" applyFont="1" applyFill="1" applyBorder="1"/>
    <xf numFmtId="3" fontId="2" fillId="3" borderId="5" xfId="7" applyNumberFormat="1" applyFont="1" applyFill="1" applyBorder="1"/>
    <xf numFmtId="10" fontId="2" fillId="0" borderId="5" xfId="7" applyNumberFormat="1" applyFont="1" applyBorder="1"/>
    <xf numFmtId="3" fontId="2" fillId="3" borderId="7" xfId="7" applyNumberFormat="1" applyFont="1" applyFill="1" applyBorder="1"/>
    <xf numFmtId="0" fontId="2" fillId="0" borderId="7" xfId="7" applyFont="1" applyBorder="1" applyAlignment="1">
      <alignment horizontal="center" vertical="center" wrapText="1"/>
    </xf>
    <xf numFmtId="3" fontId="2" fillId="3" borderId="27" xfId="7" applyNumberFormat="1" applyFont="1" applyFill="1" applyBorder="1" applyAlignment="1">
      <alignment horizontal="right" vertical="center" wrapText="1"/>
    </xf>
    <xf numFmtId="3" fontId="2" fillId="3" borderId="5" xfId="7" applyNumberFormat="1" applyFont="1" applyFill="1" applyBorder="1" applyAlignment="1">
      <alignment horizontal="right" vertical="center" wrapText="1"/>
    </xf>
    <xf numFmtId="3" fontId="2" fillId="3" borderId="1" xfId="7" applyNumberFormat="1" applyFont="1" applyFill="1" applyBorder="1"/>
    <xf numFmtId="9" fontId="2" fillId="0" borderId="1" xfId="7" applyNumberFormat="1" applyFont="1" applyBorder="1"/>
    <xf numFmtId="1" fontId="2" fillId="3" borderId="7" xfId="7" applyNumberFormat="1" applyFont="1" applyFill="1" applyBorder="1" applyAlignment="1">
      <alignment horizontal="right" vertical="center" wrapText="1"/>
    </xf>
    <xf numFmtId="3" fontId="2" fillId="3" borderId="7" xfId="7" applyNumberFormat="1" applyFont="1" applyFill="1" applyBorder="1" applyAlignment="1">
      <alignment horizontal="right" vertical="center" wrapText="1"/>
    </xf>
    <xf numFmtId="10" fontId="2" fillId="0" borderId="7" xfId="7" applyNumberFormat="1" applyFont="1" applyBorder="1" applyAlignment="1" applyProtection="1">
      <alignment horizontal="right" vertical="center" wrapText="1"/>
      <protection locked="0"/>
    </xf>
    <xf numFmtId="0" fontId="2" fillId="0" borderId="1" xfId="7" applyFont="1" applyBorder="1" applyAlignment="1">
      <alignment horizontal="center" vertical="center" wrapText="1"/>
    </xf>
    <xf numFmtId="3" fontId="2" fillId="3" borderId="20" xfId="7" applyNumberFormat="1" applyFont="1" applyFill="1" applyBorder="1" applyAlignment="1">
      <alignment horizontal="right" vertical="center" wrapText="1"/>
    </xf>
    <xf numFmtId="10" fontId="2" fillId="0" borderId="1" xfId="7" applyNumberFormat="1" applyFont="1" applyBorder="1" applyAlignment="1">
      <alignment horizontal="right" vertical="center" wrapText="1"/>
    </xf>
    <xf numFmtId="2" fontId="2" fillId="11" borderId="7" xfId="7" applyNumberFormat="1" applyFont="1" applyFill="1" applyBorder="1" applyAlignment="1">
      <alignment horizontal="center" vertical="center" wrapText="1"/>
    </xf>
    <xf numFmtId="3" fontId="2" fillId="11" borderId="1" xfId="7" applyNumberFormat="1" applyFont="1" applyFill="1" applyBorder="1"/>
    <xf numFmtId="9" fontId="2" fillId="11" borderId="1" xfId="7" applyNumberFormat="1" applyFont="1" applyFill="1" applyBorder="1"/>
    <xf numFmtId="1" fontId="2" fillId="11" borderId="7" xfId="7" applyNumberFormat="1" applyFont="1" applyFill="1" applyBorder="1" applyAlignment="1">
      <alignment horizontal="right" vertical="center" wrapText="1"/>
    </xf>
    <xf numFmtId="3" fontId="2" fillId="11" borderId="7" xfId="7" applyNumberFormat="1" applyFont="1" applyFill="1" applyBorder="1" applyAlignment="1">
      <alignment horizontal="right" vertical="center" wrapText="1"/>
    </xf>
    <xf numFmtId="10" fontId="2" fillId="11" borderId="1" xfId="7" applyNumberFormat="1" applyFont="1" applyFill="1" applyBorder="1" applyAlignment="1">
      <alignment horizontal="right" vertical="center" wrapText="1"/>
    </xf>
    <xf numFmtId="0" fontId="2" fillId="11" borderId="1" xfId="7" applyFont="1" applyFill="1" applyBorder="1" applyAlignment="1">
      <alignment horizontal="center" vertical="center" wrapText="1"/>
    </xf>
    <xf numFmtId="3" fontId="2" fillId="11" borderId="20" xfId="7" applyNumberFormat="1" applyFont="1" applyFill="1" applyBorder="1" applyAlignment="1">
      <alignment horizontal="right" vertical="center" wrapText="1"/>
    </xf>
    <xf numFmtId="0" fontId="2" fillId="11" borderId="0" xfId="7" applyFont="1" applyFill="1"/>
    <xf numFmtId="2" fontId="2" fillId="10" borderId="7" xfId="7" applyNumberFormat="1" applyFont="1" applyFill="1" applyBorder="1" applyAlignment="1">
      <alignment horizontal="center" vertical="center" wrapText="1"/>
    </xf>
    <xf numFmtId="3" fontId="2" fillId="10" borderId="1" xfId="7" applyNumberFormat="1" applyFont="1" applyFill="1" applyBorder="1"/>
    <xf numFmtId="9" fontId="2" fillId="10" borderId="1" xfId="7" applyNumberFormat="1" applyFont="1" applyFill="1" applyBorder="1"/>
    <xf numFmtId="1" fontId="2" fillId="10" borderId="7" xfId="7" applyNumberFormat="1" applyFont="1" applyFill="1" applyBorder="1" applyAlignment="1">
      <alignment horizontal="right" vertical="center" wrapText="1"/>
    </xf>
    <xf numFmtId="3" fontId="2" fillId="10" borderId="7" xfId="7" applyNumberFormat="1" applyFont="1" applyFill="1" applyBorder="1" applyAlignment="1">
      <alignment horizontal="right" vertical="center" wrapText="1"/>
    </xf>
    <xf numFmtId="10" fontId="2" fillId="10" borderId="1" xfId="7" applyNumberFormat="1" applyFont="1" applyFill="1" applyBorder="1" applyAlignment="1">
      <alignment horizontal="right" vertical="center" wrapText="1"/>
    </xf>
    <xf numFmtId="0" fontId="2" fillId="10" borderId="1" xfId="7" applyFont="1" applyFill="1" applyBorder="1" applyAlignment="1">
      <alignment horizontal="center" vertical="center" wrapText="1"/>
    </xf>
    <xf numFmtId="3" fontId="2" fillId="10" borderId="20" xfId="7" applyNumberFormat="1" applyFont="1" applyFill="1" applyBorder="1" applyAlignment="1">
      <alignment horizontal="right" vertical="center" wrapText="1"/>
    </xf>
    <xf numFmtId="9" fontId="2" fillId="0" borderId="1" xfId="7" applyNumberFormat="1" applyFont="1" applyBorder="1" applyAlignment="1">
      <alignment horizontal="right" vertical="center" wrapText="1"/>
    </xf>
    <xf numFmtId="10" fontId="2" fillId="0" borderId="1" xfId="7" applyNumberFormat="1" applyFont="1" applyBorder="1"/>
    <xf numFmtId="10" fontId="2" fillId="11" borderId="1" xfId="7" applyNumberFormat="1" applyFont="1" applyFill="1" applyBorder="1"/>
    <xf numFmtId="9" fontId="2" fillId="11" borderId="1" xfId="7" applyNumberFormat="1" applyFont="1" applyFill="1" applyBorder="1" applyAlignment="1">
      <alignment horizontal="right" vertical="center" wrapText="1"/>
    </xf>
    <xf numFmtId="10" fontId="2" fillId="0" borderId="7" xfId="7" applyNumberFormat="1" applyFont="1" applyBorder="1"/>
    <xf numFmtId="9" fontId="2" fillId="0" borderId="11" xfId="7" applyNumberFormat="1" applyFont="1" applyBorder="1" applyAlignment="1">
      <alignment horizontal="right" vertical="center" wrapText="1"/>
    </xf>
    <xf numFmtId="0" fontId="2" fillId="0" borderId="9" xfId="7" applyFont="1" applyBorder="1" applyAlignment="1">
      <alignment horizontal="center" vertical="center" wrapText="1"/>
    </xf>
    <xf numFmtId="3" fontId="2" fillId="0" borderId="0" xfId="7" applyNumberFormat="1" applyFont="1"/>
    <xf numFmtId="0" fontId="2" fillId="4" borderId="0" xfId="7" applyFont="1" applyFill="1" applyAlignment="1">
      <alignment horizontal="left"/>
    </xf>
    <xf numFmtId="3" fontId="3" fillId="4" borderId="22" xfId="7" applyNumberFormat="1" applyFont="1" applyFill="1" applyBorder="1" applyAlignment="1">
      <alignment horizontal="right" vertical="center" wrapText="1"/>
    </xf>
    <xf numFmtId="0" fontId="3" fillId="4" borderId="36" xfId="7" applyNumberFormat="1" applyFont="1" applyFill="1" applyBorder="1" applyAlignment="1">
      <alignment horizontal="right" vertical="center" wrapText="1"/>
    </xf>
    <xf numFmtId="1" fontId="3" fillId="4" borderId="22" xfId="7" applyNumberFormat="1" applyFont="1" applyFill="1" applyBorder="1" applyAlignment="1">
      <alignment horizontal="right" vertical="center" wrapText="1"/>
    </xf>
    <xf numFmtId="10" fontId="3" fillId="4" borderId="22" xfId="7" applyNumberFormat="1" applyFont="1" applyFill="1" applyBorder="1" applyAlignment="1">
      <alignment horizontal="right" vertical="center" wrapText="1"/>
    </xf>
    <xf numFmtId="0" fontId="3" fillId="4" borderId="22" xfId="7" applyNumberFormat="1" applyFont="1" applyFill="1" applyBorder="1" applyAlignment="1">
      <alignment horizontal="right" vertical="center" wrapText="1"/>
    </xf>
    <xf numFmtId="0" fontId="3" fillId="4" borderId="36" xfId="7" applyFont="1" applyFill="1" applyBorder="1" applyAlignment="1">
      <alignment horizontal="center" vertical="center" wrapText="1"/>
    </xf>
    <xf numFmtId="3" fontId="3" fillId="4" borderId="37" xfId="7" applyNumberFormat="1" applyFont="1" applyFill="1" applyBorder="1" applyAlignment="1">
      <alignment horizontal="right" vertical="center" wrapText="1"/>
    </xf>
    <xf numFmtId="0" fontId="2" fillId="4" borderId="0" xfId="7" applyFont="1" applyFill="1"/>
    <xf numFmtId="0" fontId="3" fillId="0" borderId="6" xfId="7" applyFont="1" applyBorder="1"/>
    <xf numFmtId="0" fontId="3" fillId="0" borderId="0" xfId="7" applyFont="1" applyBorder="1" applyAlignment="1">
      <alignment horizontal="left" vertical="center" wrapText="1"/>
    </xf>
    <xf numFmtId="0" fontId="2" fillId="0" borderId="0" xfId="7" applyFont="1" applyBorder="1" applyAlignment="1">
      <alignment horizontal="right" vertical="center" wrapText="1"/>
    </xf>
    <xf numFmtId="0" fontId="3" fillId="0" borderId="0" xfId="7" applyFont="1" applyBorder="1" applyAlignment="1">
      <alignment horizontal="right" vertical="center" wrapText="1"/>
    </xf>
    <xf numFmtId="0" fontId="6" fillId="0" borderId="32" xfId="7" applyFont="1" applyBorder="1" applyAlignment="1">
      <alignment vertical="top" wrapText="1"/>
    </xf>
    <xf numFmtId="0" fontId="2" fillId="0" borderId="33" xfId="7" applyFont="1" applyBorder="1" applyAlignment="1">
      <alignment vertical="top" wrapText="1"/>
    </xf>
    <xf numFmtId="0" fontId="2" fillId="0" borderId="15" xfId="7" applyFont="1" applyBorder="1" applyAlignment="1">
      <alignment vertical="top" wrapText="1"/>
    </xf>
    <xf numFmtId="9" fontId="2" fillId="0" borderId="0" xfId="7" applyNumberFormat="1" applyFont="1"/>
    <xf numFmtId="4" fontId="2" fillId="0" borderId="0" xfId="7" applyNumberFormat="1" applyFont="1"/>
    <xf numFmtId="9" fontId="2" fillId="0" borderId="0" xfId="5" applyFont="1"/>
    <xf numFmtId="4" fontId="2" fillId="0" borderId="33" xfId="7" applyNumberFormat="1" applyFont="1" applyBorder="1"/>
    <xf numFmtId="10" fontId="2" fillId="0" borderId="35" xfId="7" applyNumberFormat="1" applyFont="1" applyBorder="1"/>
    <xf numFmtId="10" fontId="2" fillId="10" borderId="1" xfId="7" applyNumberFormat="1" applyFont="1" applyFill="1" applyBorder="1"/>
    <xf numFmtId="3" fontId="2" fillId="11" borderId="0" xfId="7" applyNumberFormat="1" applyFont="1" applyFill="1"/>
    <xf numFmtId="3" fontId="13" fillId="0" borderId="0" xfId="7" applyNumberFormat="1" applyFont="1"/>
    <xf numFmtId="0" fontId="9" fillId="3" borderId="3" xfId="2" applyFont="1" applyFill="1" applyBorder="1" applyAlignment="1" applyProtection="1">
      <alignment vertical="center" wrapText="1"/>
      <protection locked="0"/>
    </xf>
    <xf numFmtId="0" fontId="9" fillId="3" borderId="49" xfId="2" applyFont="1" applyFill="1" applyBorder="1" applyAlignment="1" applyProtection="1">
      <alignment vertical="center" wrapText="1"/>
      <protection locked="0"/>
    </xf>
    <xf numFmtId="168" fontId="25" fillId="0" borderId="7" xfId="2" applyNumberFormat="1" applyFont="1" applyFill="1" applyBorder="1" applyAlignment="1" applyProtection="1">
      <alignment horizontal="right" vertical="top" wrapText="1"/>
      <protection locked="0"/>
    </xf>
    <xf numFmtId="168" fontId="27" fillId="6" borderId="7" xfId="2" applyNumberFormat="1" applyFont="1" applyFill="1" applyBorder="1" applyAlignment="1" applyProtection="1">
      <alignment horizontal="right" vertical="top" wrapText="1"/>
      <protection locked="0"/>
    </xf>
    <xf numFmtId="168" fontId="27" fillId="6" borderId="1" xfId="2" applyNumberFormat="1" applyFont="1" applyFill="1" applyBorder="1" applyAlignment="1" applyProtection="1">
      <alignment horizontal="right" vertical="top" wrapText="1"/>
      <protection locked="0"/>
    </xf>
    <xf numFmtId="0" fontId="4" fillId="0" borderId="4" xfId="2" applyFont="1" applyFill="1" applyBorder="1" applyAlignment="1" applyProtection="1">
      <alignment horizontal="left" vertical="top" wrapText="1"/>
      <protection locked="0"/>
    </xf>
    <xf numFmtId="1" fontId="25" fillId="0" borderId="20" xfId="2" applyNumberFormat="1" applyFont="1" applyFill="1" applyBorder="1" applyAlignment="1" applyProtection="1">
      <alignment horizontal="right" vertical="top" wrapText="1"/>
      <protection locked="0"/>
    </xf>
    <xf numFmtId="0" fontId="30" fillId="0" borderId="59" xfId="2" applyFont="1" applyFill="1" applyBorder="1" applyAlignment="1" applyProtection="1">
      <alignment horizontal="left" wrapText="1"/>
      <protection locked="0"/>
    </xf>
    <xf numFmtId="0" fontId="4" fillId="0" borderId="8" xfId="2" applyFont="1" applyFill="1" applyBorder="1" applyAlignment="1" applyProtection="1">
      <alignment horizontal="left" vertical="top" wrapText="1"/>
      <protection locked="0"/>
    </xf>
    <xf numFmtId="168" fontId="25" fillId="0" borderId="9" xfId="2" applyNumberFormat="1" applyFont="1" applyFill="1" applyBorder="1" applyAlignment="1" applyProtection="1">
      <alignment horizontal="right" vertical="top" wrapText="1"/>
      <protection locked="0"/>
    </xf>
    <xf numFmtId="1" fontId="25" fillId="0" borderId="30" xfId="2" applyNumberFormat="1" applyFont="1" applyFill="1" applyBorder="1" applyAlignment="1" applyProtection="1">
      <alignment horizontal="right" vertical="top" wrapText="1"/>
      <protection locked="0"/>
    </xf>
    <xf numFmtId="0" fontId="30" fillId="0" borderId="40" xfId="2" applyFont="1" applyFill="1" applyBorder="1" applyAlignment="1" applyProtection="1">
      <alignment horizontal="left" wrapText="1"/>
      <protection locked="0"/>
    </xf>
    <xf numFmtId="168" fontId="27" fillId="6" borderId="41" xfId="2" applyNumberFormat="1" applyFont="1" applyFill="1" applyBorder="1" applyAlignment="1" applyProtection="1">
      <alignment horizontal="right" vertical="top" wrapText="1"/>
      <protection locked="0"/>
    </xf>
    <xf numFmtId="1" fontId="27" fillId="6" borderId="37" xfId="2" applyNumberFormat="1" applyFont="1" applyFill="1" applyBorder="1" applyAlignment="1" applyProtection="1">
      <alignment horizontal="right" vertical="top" wrapText="1"/>
      <protection locked="0"/>
    </xf>
    <xf numFmtId="0" fontId="30" fillId="2" borderId="42" xfId="2" applyFont="1" applyFill="1" applyBorder="1" applyAlignment="1" applyProtection="1">
      <alignment vertical="top" wrapText="1"/>
      <protection locked="0"/>
    </xf>
    <xf numFmtId="168" fontId="8" fillId="0" borderId="0" xfId="2" applyNumberFormat="1" applyFont="1" applyFill="1" applyBorder="1" applyProtection="1">
      <protection locked="0"/>
    </xf>
    <xf numFmtId="0" fontId="31" fillId="0" borderId="47" xfId="0" applyFont="1" applyFill="1" applyBorder="1" applyAlignment="1">
      <alignment horizontal="justify" vertical="center"/>
    </xf>
    <xf numFmtId="0" fontId="49" fillId="0" borderId="47" xfId="0" applyFont="1" applyBorder="1" applyAlignment="1">
      <alignment vertical="center" wrapText="1"/>
    </xf>
    <xf numFmtId="0" fontId="37" fillId="0" borderId="42" xfId="0" applyFont="1" applyBorder="1" applyAlignment="1">
      <alignment horizontal="center" vertical="center" wrapText="1"/>
    </xf>
    <xf numFmtId="0" fontId="50" fillId="0" borderId="4" xfId="0" applyFont="1" applyBorder="1" applyAlignment="1">
      <alignment horizontal="center"/>
    </xf>
    <xf numFmtId="0" fontId="50" fillId="0" borderId="29" xfId="0" applyFont="1" applyBorder="1" applyAlignment="1"/>
    <xf numFmtId="0" fontId="50" fillId="0" borderId="56" xfId="0" applyFont="1" applyBorder="1" applyAlignment="1"/>
    <xf numFmtId="0" fontId="50" fillId="0" borderId="28" xfId="0" applyFont="1" applyBorder="1" applyAlignment="1"/>
    <xf numFmtId="0" fontId="50" fillId="0" borderId="7" xfId="0" applyFont="1" applyBorder="1" applyAlignment="1">
      <alignment horizontal="center" vertical="center" wrapText="1"/>
    </xf>
    <xf numFmtId="0" fontId="50" fillId="0" borderId="7" xfId="0" applyFont="1" applyBorder="1" applyAlignment="1">
      <alignment horizontal="center" vertical="center"/>
    </xf>
    <xf numFmtId="0" fontId="50" fillId="0" borderId="2" xfId="0" applyFont="1" applyBorder="1" applyAlignment="1">
      <alignment horizontal="center"/>
    </xf>
    <xf numFmtId="0" fontId="50" fillId="0" borderId="12" xfId="0" applyFont="1" applyBorder="1" applyAlignment="1"/>
    <xf numFmtId="0" fontId="50" fillId="0" borderId="53" xfId="0" applyFont="1" applyBorder="1" applyAlignment="1"/>
    <xf numFmtId="0" fontId="50" fillId="0" borderId="19" xfId="0" applyFont="1" applyBorder="1" applyAlignment="1"/>
    <xf numFmtId="0" fontId="50" fillId="0" borderId="1" xfId="0" applyFont="1" applyBorder="1" applyAlignment="1">
      <alignment horizontal="center" vertical="center" wrapText="1"/>
    </xf>
    <xf numFmtId="0" fontId="50" fillId="0" borderId="1" xfId="0" applyFont="1" applyBorder="1" applyAlignment="1">
      <alignment horizontal="center" vertical="center"/>
    </xf>
    <xf numFmtId="0" fontId="50" fillId="0" borderId="2" xfId="0" applyFont="1" applyBorder="1"/>
    <xf numFmtId="0" fontId="50" fillId="0" borderId="12" xfId="0" applyFont="1" applyBorder="1" applyAlignment="1">
      <alignment vertical="center" wrapText="1"/>
    </xf>
    <xf numFmtId="0" fontId="50" fillId="0" borderId="53" xfId="0" applyFont="1" applyBorder="1" applyAlignment="1">
      <alignment vertical="center" wrapText="1"/>
    </xf>
    <xf numFmtId="0" fontId="50" fillId="0" borderId="19" xfId="0" applyFont="1" applyBorder="1" applyAlignment="1">
      <alignment vertical="center" wrapText="1"/>
    </xf>
    <xf numFmtId="0" fontId="50" fillId="0" borderId="1" xfId="0" applyFont="1" applyBorder="1" applyAlignment="1">
      <alignment horizontal="left" vertical="center" wrapText="1"/>
    </xf>
    <xf numFmtId="4" fontId="24" fillId="0" borderId="39" xfId="7" applyNumberFormat="1" applyFont="1" applyFill="1" applyBorder="1" applyAlignment="1">
      <alignment horizontal="center" vertical="center" wrapText="1"/>
    </xf>
    <xf numFmtId="4" fontId="24" fillId="0" borderId="62" xfId="7" applyNumberFormat="1" applyFont="1" applyFill="1" applyBorder="1" applyAlignment="1">
      <alignment horizontal="center" vertical="center" wrapText="1"/>
    </xf>
    <xf numFmtId="0" fontId="23" fillId="0" borderId="61" xfId="7" applyFont="1" applyFill="1" applyBorder="1"/>
    <xf numFmtId="0" fontId="23" fillId="11" borderId="61" xfId="7" applyFont="1" applyFill="1" applyBorder="1"/>
    <xf numFmtId="4" fontId="24" fillId="11" borderId="62" xfId="7" applyNumberFormat="1" applyFont="1" applyFill="1" applyBorder="1" applyAlignment="1">
      <alignment horizontal="center" vertical="center" wrapText="1"/>
    </xf>
    <xf numFmtId="0" fontId="23" fillId="10" borderId="61" xfId="7" applyFont="1" applyFill="1" applyBorder="1"/>
    <xf numFmtId="4" fontId="24" fillId="10" borderId="62" xfId="7" applyNumberFormat="1" applyFont="1" applyFill="1" applyBorder="1" applyAlignment="1">
      <alignment horizontal="center" vertical="center" wrapText="1"/>
    </xf>
    <xf numFmtId="2" fontId="24" fillId="0" borderId="62" xfId="7" applyNumberFormat="1" applyFont="1" applyFill="1" applyBorder="1" applyAlignment="1">
      <alignment horizontal="center" vertical="center" wrapText="1"/>
    </xf>
    <xf numFmtId="2" fontId="24" fillId="11" borderId="62" xfId="7" applyNumberFormat="1" applyFont="1" applyFill="1" applyBorder="1" applyAlignment="1">
      <alignment horizontal="center" vertical="center" wrapText="1"/>
    </xf>
    <xf numFmtId="2" fontId="24" fillId="10" borderId="62" xfId="7" applyNumberFormat="1" applyFont="1" applyFill="1" applyBorder="1" applyAlignment="1">
      <alignment horizontal="center" vertical="center" wrapText="1"/>
    </xf>
    <xf numFmtId="0" fontId="24" fillId="0" borderId="62" xfId="7" applyFont="1" applyFill="1" applyBorder="1" applyAlignment="1">
      <alignment horizontal="center" vertical="center" wrapText="1"/>
    </xf>
    <xf numFmtId="0" fontId="24" fillId="11" borderId="62" xfId="7" applyFont="1" applyFill="1" applyBorder="1" applyAlignment="1">
      <alignment horizontal="center" vertical="center" wrapText="1"/>
    </xf>
    <xf numFmtId="0" fontId="2" fillId="11" borderId="58" xfId="7" applyFont="1" applyFill="1" applyBorder="1"/>
    <xf numFmtId="0" fontId="3" fillId="11" borderId="19" xfId="7" applyFont="1" applyFill="1" applyBorder="1" applyAlignment="1">
      <alignment horizontal="left" vertical="center" wrapText="1"/>
    </xf>
    <xf numFmtId="0" fontId="2" fillId="0" borderId="58" xfId="7" applyFont="1" applyBorder="1"/>
    <xf numFmtId="0" fontId="3" fillId="0" borderId="19" xfId="7" applyFont="1" applyBorder="1" applyAlignment="1">
      <alignment horizontal="left" vertical="center" wrapText="1"/>
    </xf>
    <xf numFmtId="0" fontId="2" fillId="0" borderId="63" xfId="7" applyFont="1" applyBorder="1"/>
    <xf numFmtId="0" fontId="3" fillId="0" borderId="14" xfId="7" applyFont="1" applyBorder="1" applyAlignment="1">
      <alignment horizontal="left" vertical="center" wrapText="1"/>
    </xf>
    <xf numFmtId="3" fontId="2" fillId="4" borderId="0" xfId="7" applyNumberFormat="1" applyFont="1" applyFill="1"/>
    <xf numFmtId="0" fontId="23" fillId="0" borderId="57" xfId="7" applyFont="1" applyFill="1" applyBorder="1"/>
    <xf numFmtId="0" fontId="42" fillId="0" borderId="0" xfId="7" applyFont="1" applyFill="1"/>
    <xf numFmtId="0" fontId="2" fillId="0" borderId="0" xfId="7" applyFont="1" applyFill="1"/>
    <xf numFmtId="4" fontId="42" fillId="0" borderId="0" xfId="7" applyNumberFormat="1" applyFont="1"/>
    <xf numFmtId="4" fontId="2" fillId="0" borderId="1" xfId="7" applyNumberFormat="1" applyFont="1" applyBorder="1"/>
    <xf numFmtId="4" fontId="2" fillId="11" borderId="1" xfId="7" applyNumberFormat="1" applyFont="1" applyFill="1" applyBorder="1"/>
    <xf numFmtId="4" fontId="2" fillId="4" borderId="0" xfId="7" applyNumberFormat="1" applyFont="1" applyFill="1"/>
    <xf numFmtId="1" fontId="25" fillId="0" borderId="60" xfId="2" applyNumberFormat="1" applyFont="1" applyFill="1" applyBorder="1" applyAlignment="1" applyProtection="1">
      <alignment horizontal="right" vertical="top" wrapText="1"/>
      <protection locked="0"/>
    </xf>
    <xf numFmtId="1" fontId="25" fillId="0" borderId="29" xfId="2" applyNumberFormat="1" applyFont="1" applyFill="1" applyBorder="1" applyAlignment="1" applyProtection="1">
      <alignment horizontal="right" vertical="top" wrapText="1"/>
      <protection locked="0"/>
    </xf>
    <xf numFmtId="1" fontId="25" fillId="0" borderId="12" xfId="2" applyNumberFormat="1" applyFont="1" applyFill="1" applyBorder="1" applyAlignment="1" applyProtection="1">
      <alignment horizontal="right" vertical="top" wrapText="1"/>
      <protection locked="0"/>
    </xf>
    <xf numFmtId="0" fontId="32" fillId="0" borderId="15" xfId="2" applyFont="1" applyFill="1" applyBorder="1" applyAlignment="1" applyProtection="1">
      <alignment horizontal="left" wrapText="1"/>
      <protection locked="0"/>
    </xf>
    <xf numFmtId="49" fontId="11" fillId="0" borderId="57" xfId="2" applyNumberFormat="1" applyFont="1" applyFill="1" applyBorder="1" applyAlignment="1" applyProtection="1">
      <alignment horizontal="left" vertical="center" wrapText="1"/>
      <protection locked="0"/>
    </xf>
    <xf numFmtId="49" fontId="11" fillId="0" borderId="58" xfId="0" applyNumberFormat="1" applyFont="1" applyBorder="1" applyAlignment="1">
      <alignment horizontal="justify" vertical="center" wrapText="1"/>
    </xf>
    <xf numFmtId="0" fontId="4" fillId="0" borderId="58" xfId="0" applyFont="1" applyBorder="1" applyAlignment="1">
      <alignment horizontal="justify" vertical="center"/>
    </xf>
    <xf numFmtId="0" fontId="51" fillId="0" borderId="0" xfId="44"/>
    <xf numFmtId="3" fontId="52" fillId="0" borderId="1" xfId="44" applyNumberFormat="1" applyFont="1" applyBorder="1" applyAlignment="1">
      <alignment horizontal="right"/>
    </xf>
    <xf numFmtId="0" fontId="52" fillId="0" borderId="1" xfId="44" applyFont="1" applyBorder="1" applyAlignment="1">
      <alignment horizontal="left"/>
    </xf>
    <xf numFmtId="0" fontId="52" fillId="0" borderId="1" xfId="44" applyFont="1" applyBorder="1" applyAlignment="1">
      <alignment horizontal="left" wrapText="1"/>
    </xf>
    <xf numFmtId="3" fontId="53" fillId="0" borderId="1" xfId="44" applyNumberFormat="1" applyFont="1" applyBorder="1"/>
    <xf numFmtId="0" fontId="53" fillId="0" borderId="1" xfId="44" applyFont="1" applyBorder="1" applyAlignment="1">
      <alignment horizontal="left"/>
    </xf>
    <xf numFmtId="0" fontId="53" fillId="0" borderId="1" xfId="44" applyFont="1" applyBorder="1" applyAlignment="1">
      <alignment horizontal="left" wrapText="1"/>
    </xf>
    <xf numFmtId="0" fontId="53" fillId="0" borderId="1" xfId="44" applyFont="1" applyBorder="1"/>
    <xf numFmtId="0" fontId="53" fillId="0" borderId="1" xfId="44" applyFont="1" applyBorder="1" applyAlignment="1">
      <alignment horizontal="left" vertical="top" wrapText="1"/>
    </xf>
    <xf numFmtId="0" fontId="52" fillId="0" borderId="1" xfId="44" applyFont="1" applyBorder="1"/>
    <xf numFmtId="0" fontId="52" fillId="0" borderId="1" xfId="44" applyFont="1" applyBorder="1" applyAlignment="1">
      <alignment horizontal="left" vertical="top" wrapText="1"/>
    </xf>
    <xf numFmtId="0" fontId="53" fillId="0" borderId="0" xfId="44" applyFont="1"/>
    <xf numFmtId="0" fontId="54" fillId="0" borderId="1" xfId="44" applyFont="1" applyBorder="1" applyAlignment="1">
      <alignment horizontal="center" wrapText="1"/>
    </xf>
    <xf numFmtId="0" fontId="55" fillId="0" borderId="1" xfId="44" applyFont="1" applyBorder="1"/>
    <xf numFmtId="0" fontId="51" fillId="0" borderId="1" xfId="44" applyFont="1" applyBorder="1"/>
    <xf numFmtId="0" fontId="52" fillId="10" borderId="1" xfId="44" applyFont="1" applyFill="1" applyBorder="1"/>
    <xf numFmtId="0" fontId="52" fillId="10" borderId="1" xfId="44" applyFont="1" applyFill="1" applyBorder="1" applyAlignment="1">
      <alignment horizontal="left"/>
    </xf>
    <xf numFmtId="3" fontId="52" fillId="10" borderId="1" xfId="44" applyNumberFormat="1" applyFont="1" applyFill="1" applyBorder="1"/>
    <xf numFmtId="0" fontId="54" fillId="10" borderId="1" xfId="44" applyFont="1" applyFill="1" applyBorder="1"/>
    <xf numFmtId="3" fontId="53" fillId="0" borderId="0" xfId="44" applyNumberFormat="1" applyFont="1"/>
    <xf numFmtId="3" fontId="54" fillId="0" borderId="1" xfId="44" applyNumberFormat="1" applyFont="1" applyBorder="1" applyAlignment="1">
      <alignment horizontal="center" wrapText="1"/>
    </xf>
    <xf numFmtId="3" fontId="55" fillId="0" borderId="1" xfId="44" applyNumberFormat="1" applyFont="1" applyBorder="1"/>
    <xf numFmtId="3" fontId="54" fillId="10" borderId="1" xfId="44" applyNumberFormat="1" applyFont="1" applyFill="1" applyBorder="1"/>
    <xf numFmtId="3" fontId="54" fillId="0" borderId="1" xfId="44" applyNumberFormat="1" applyFont="1" applyBorder="1"/>
    <xf numFmtId="3" fontId="51" fillId="0" borderId="0" xfId="44" applyNumberFormat="1"/>
    <xf numFmtId="49" fontId="54" fillId="0" borderId="1" xfId="44" applyNumberFormat="1" applyFont="1" applyBorder="1" applyAlignment="1">
      <alignment horizontal="center" vertical="center" wrapText="1"/>
    </xf>
    <xf numFmtId="49" fontId="55" fillId="0" borderId="1" xfId="44" applyNumberFormat="1" applyFont="1" applyBorder="1" applyAlignment="1">
      <alignment horizontal="center" vertical="center" wrapText="1"/>
    </xf>
    <xf numFmtId="49" fontId="54" fillId="10" borderId="1" xfId="44" applyNumberFormat="1" applyFont="1" applyFill="1" applyBorder="1" applyAlignment="1">
      <alignment vertical="center" wrapText="1"/>
    </xf>
    <xf numFmtId="49" fontId="51" fillId="0" borderId="1" xfId="44" applyNumberFormat="1" applyFont="1" applyBorder="1" applyAlignment="1">
      <alignment vertical="center" wrapText="1"/>
    </xf>
    <xf numFmtId="49" fontId="51" fillId="0" borderId="0" xfId="44" applyNumberFormat="1" applyAlignment="1">
      <alignment vertical="center" wrapText="1"/>
    </xf>
    <xf numFmtId="0" fontId="54" fillId="12" borderId="1" xfId="44" applyFont="1" applyFill="1" applyBorder="1"/>
    <xf numFmtId="0" fontId="56" fillId="12" borderId="1" xfId="44" applyFont="1" applyFill="1" applyBorder="1"/>
    <xf numFmtId="49" fontId="56" fillId="12" borderId="1" xfId="44" applyNumberFormat="1" applyFont="1" applyFill="1" applyBorder="1" applyAlignment="1">
      <alignment vertical="center" wrapText="1"/>
    </xf>
    <xf numFmtId="3" fontId="54" fillId="12" borderId="1" xfId="44" applyNumberFormat="1" applyFont="1" applyFill="1" applyBorder="1"/>
    <xf numFmtId="0" fontId="51" fillId="0" borderId="0" xfId="44" applyAlignment="1"/>
    <xf numFmtId="0" fontId="52" fillId="10" borderId="1" xfId="44" applyFont="1" applyFill="1" applyBorder="1" applyAlignment="1">
      <alignment horizontal="left" wrapText="1"/>
    </xf>
    <xf numFmtId="3" fontId="52" fillId="10" borderId="1" xfId="44" applyNumberFormat="1" applyFont="1" applyFill="1" applyBorder="1" applyAlignment="1">
      <alignment horizontal="right"/>
    </xf>
    <xf numFmtId="0" fontId="0" fillId="2" borderId="0" xfId="0" applyFill="1"/>
    <xf numFmtId="0" fontId="3" fillId="2" borderId="0" xfId="2" applyFont="1" applyFill="1" applyAlignment="1" applyProtection="1">
      <alignment horizontal="left" vertical="center" wrapText="1"/>
      <protection locked="0"/>
    </xf>
    <xf numFmtId="0" fontId="0" fillId="2" borderId="0" xfId="0" applyFill="1" applyAlignment="1">
      <alignment wrapText="1"/>
    </xf>
    <xf numFmtId="0" fontId="0" fillId="2" borderId="0" xfId="0" applyFill="1" applyAlignment="1">
      <alignment horizontal="right" wrapText="1"/>
    </xf>
    <xf numFmtId="0" fontId="3" fillId="2" borderId="0" xfId="0" applyFont="1" applyFill="1"/>
    <xf numFmtId="0" fontId="3" fillId="2" borderId="0" xfId="0" applyFont="1" applyFill="1" applyAlignment="1">
      <alignment wrapText="1"/>
    </xf>
    <xf numFmtId="0" fontId="3" fillId="2" borderId="0" xfId="0" applyFont="1" applyFill="1" applyBorder="1" applyAlignment="1">
      <alignment horizontal="right"/>
    </xf>
    <xf numFmtId="0" fontId="4" fillId="2" borderId="0" xfId="0" applyFont="1" applyFill="1" applyAlignment="1">
      <alignment vertical="center"/>
    </xf>
    <xf numFmtId="0" fontId="4" fillId="0" borderId="0" xfId="0" applyFont="1" applyAlignment="1">
      <alignment vertical="center"/>
    </xf>
    <xf numFmtId="1" fontId="9" fillId="3" borderId="67" xfId="0" applyNumberFormat="1" applyFont="1" applyFill="1" applyBorder="1" applyAlignment="1">
      <alignment horizontal="center" vertical="center" wrapText="1"/>
    </xf>
    <xf numFmtId="0" fontId="9" fillId="4" borderId="17" xfId="0" applyFont="1" applyFill="1" applyBorder="1" applyAlignment="1">
      <alignment horizontal="center" vertical="center" wrapText="1"/>
    </xf>
    <xf numFmtId="0" fontId="4" fillId="4" borderId="35" xfId="0" applyFont="1" applyFill="1" applyBorder="1" applyAlignment="1">
      <alignment horizontal="center" vertical="center"/>
    </xf>
    <xf numFmtId="0" fontId="9" fillId="4" borderId="35" xfId="0" applyFont="1" applyFill="1" applyBorder="1" applyAlignment="1">
      <alignment horizontal="center" vertical="center" wrapText="1"/>
    </xf>
    <xf numFmtId="0" fontId="9" fillId="3" borderId="68" xfId="0" applyFont="1" applyFill="1" applyBorder="1" applyAlignment="1">
      <alignment horizontal="center" vertical="center" wrapText="1"/>
    </xf>
    <xf numFmtId="1" fontId="9" fillId="3" borderId="69" xfId="0" applyNumberFormat="1" applyFont="1" applyFill="1" applyBorder="1" applyAlignment="1">
      <alignment horizontal="center" vertical="center" wrapText="1"/>
    </xf>
    <xf numFmtId="0" fontId="9" fillId="3" borderId="70" xfId="0" applyFont="1" applyFill="1" applyBorder="1" applyAlignment="1">
      <alignment horizontal="center" vertical="center" wrapText="1"/>
    </xf>
    <xf numFmtId="0" fontId="9" fillId="3" borderId="69" xfId="0" applyFont="1" applyFill="1" applyBorder="1" applyAlignment="1">
      <alignment horizontal="center" vertical="center" wrapText="1"/>
    </xf>
    <xf numFmtId="0" fontId="9" fillId="3" borderId="35" xfId="0" applyFont="1" applyFill="1" applyBorder="1" applyAlignment="1">
      <alignment horizontal="justify" vertical="center"/>
    </xf>
    <xf numFmtId="1" fontId="9" fillId="3" borderId="35" xfId="0" applyNumberFormat="1" applyFont="1" applyFill="1" applyBorder="1" applyAlignment="1">
      <alignment horizontal="center" vertical="center" wrapText="1"/>
    </xf>
    <xf numFmtId="1" fontId="9" fillId="3" borderId="70" xfId="0" applyNumberFormat="1" applyFont="1" applyFill="1" applyBorder="1" applyAlignment="1">
      <alignment horizontal="center" vertical="center" wrapText="1"/>
    </xf>
    <xf numFmtId="1" fontId="9" fillId="3" borderId="31" xfId="0" applyNumberFormat="1" applyFont="1" applyFill="1" applyBorder="1" applyAlignment="1">
      <alignment horizontal="center" vertical="center" wrapText="1"/>
    </xf>
    <xf numFmtId="0" fontId="9" fillId="4" borderId="9" xfId="0" applyFont="1" applyFill="1" applyBorder="1" applyAlignment="1">
      <alignment horizontal="center" vertical="center" wrapText="1"/>
    </xf>
    <xf numFmtId="0" fontId="4" fillId="4" borderId="9" xfId="0" applyFont="1" applyFill="1" applyBorder="1" applyAlignment="1">
      <alignment horizontal="center" vertical="center"/>
    </xf>
    <xf numFmtId="0" fontId="9" fillId="3" borderId="21" xfId="0" applyFont="1" applyFill="1" applyBorder="1" applyAlignment="1">
      <alignment horizontal="center" vertical="center" wrapText="1"/>
    </xf>
    <xf numFmtId="1" fontId="9" fillId="3" borderId="8" xfId="0" applyNumberFormat="1" applyFont="1" applyFill="1" applyBorder="1" applyAlignment="1">
      <alignment horizontal="center" vertical="center" wrapText="1"/>
    </xf>
    <xf numFmtId="0" fontId="9" fillId="3" borderId="30" xfId="0" applyFont="1" applyFill="1" applyBorder="1" applyAlignment="1">
      <alignment horizontal="center" vertical="center" wrapText="1"/>
    </xf>
    <xf numFmtId="1" fontId="9" fillId="3" borderId="43" xfId="0" applyNumberFormat="1" applyFont="1" applyFill="1" applyBorder="1" applyAlignment="1">
      <alignment horizontal="center" vertical="center" wrapText="1"/>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1" fontId="9" fillId="3" borderId="9" xfId="0" applyNumberFormat="1" applyFont="1" applyFill="1" applyBorder="1" applyAlignment="1">
      <alignment horizontal="center" vertical="center" wrapText="1"/>
    </xf>
    <xf numFmtId="1" fontId="9" fillId="3" borderId="30" xfId="0" applyNumberFormat="1" applyFont="1" applyFill="1" applyBorder="1" applyAlignment="1">
      <alignment horizontal="center" vertical="center" wrapText="1"/>
    </xf>
    <xf numFmtId="1" fontId="9" fillId="3" borderId="37" xfId="0" applyNumberFormat="1" applyFont="1" applyFill="1" applyBorder="1" applyAlignment="1">
      <alignment horizontal="center" vertical="center" wrapText="1"/>
    </xf>
    <xf numFmtId="1" fontId="9" fillId="3" borderId="44" xfId="0" applyNumberFormat="1" applyFont="1" applyFill="1" applyBorder="1" applyAlignment="1">
      <alignment horizontal="center" vertical="center" wrapText="1"/>
    </xf>
    <xf numFmtId="0" fontId="4" fillId="2" borderId="0" xfId="0" applyFont="1" applyFill="1" applyAlignment="1">
      <alignment horizontal="center" vertical="center"/>
    </xf>
    <xf numFmtId="0" fontId="4" fillId="0" borderId="0" xfId="0" applyFont="1" applyAlignment="1">
      <alignment horizontal="center" vertical="center"/>
    </xf>
    <xf numFmtId="0" fontId="59" fillId="0" borderId="4" xfId="0" applyFont="1" applyFill="1" applyBorder="1" applyAlignment="1">
      <alignment horizontal="center" vertical="center" wrapText="1"/>
    </xf>
    <xf numFmtId="0" fontId="11" fillId="2" borderId="1" xfId="2" applyFont="1" applyFill="1" applyBorder="1" applyAlignment="1">
      <alignment horizontal="center" vertical="center" wrapText="1"/>
    </xf>
    <xf numFmtId="0" fontId="11" fillId="2" borderId="1" xfId="2" applyFont="1" applyFill="1" applyBorder="1" applyAlignment="1">
      <alignment horizontal="left" vertical="center" wrapText="1"/>
    </xf>
    <xf numFmtId="4" fontId="59" fillId="0" borderId="7" xfId="0" applyNumberFormat="1" applyFont="1" applyFill="1" applyBorder="1" applyAlignment="1">
      <alignment horizontal="center" vertical="center" wrapText="1"/>
    </xf>
    <xf numFmtId="0" fontId="60" fillId="0" borderId="7" xfId="0" applyFont="1" applyFill="1" applyBorder="1" applyAlignment="1">
      <alignment horizontal="center" vertical="center"/>
    </xf>
    <xf numFmtId="0" fontId="61" fillId="0" borderId="7" xfId="0" applyFont="1" applyFill="1" applyBorder="1" applyAlignment="1">
      <alignment horizontal="center" vertical="center" wrapText="1"/>
    </xf>
    <xf numFmtId="0" fontId="59" fillId="0" borderId="7" xfId="0" applyFont="1" applyFill="1" applyBorder="1" applyAlignment="1">
      <alignment horizontal="center" vertical="center" wrapText="1"/>
    </xf>
    <xf numFmtId="1" fontId="59" fillId="0" borderId="7" xfId="0" applyNumberFormat="1" applyFont="1" applyFill="1" applyBorder="1" applyAlignment="1">
      <alignment horizontal="center" vertical="center" wrapText="1"/>
    </xf>
    <xf numFmtId="0" fontId="59" fillId="0" borderId="7" xfId="0" applyFont="1" applyFill="1" applyBorder="1" applyAlignment="1">
      <alignment horizontal="center" vertical="top" wrapText="1"/>
    </xf>
    <xf numFmtId="0" fontId="59" fillId="0" borderId="7" xfId="0" applyFont="1" applyFill="1" applyBorder="1" applyAlignment="1">
      <alignment horizontal="center" vertical="top"/>
    </xf>
    <xf numFmtId="0" fontId="59" fillId="0" borderId="7" xfId="0" applyFont="1" applyFill="1" applyBorder="1" applyAlignment="1">
      <alignment horizontal="center" vertical="center"/>
    </xf>
    <xf numFmtId="1" fontId="59" fillId="0" borderId="7" xfId="0" applyNumberFormat="1" applyFont="1" applyFill="1" applyBorder="1" applyAlignment="1">
      <alignment horizontal="center" vertical="top" wrapText="1"/>
    </xf>
    <xf numFmtId="4" fontId="59" fillId="0" borderId="20" xfId="0" applyNumberFormat="1" applyFont="1" applyFill="1" applyBorder="1" applyAlignment="1">
      <alignment horizontal="center" vertical="center" wrapText="1"/>
    </xf>
    <xf numFmtId="1" fontId="59" fillId="0" borderId="20" xfId="0" applyNumberFormat="1" applyFont="1" applyFill="1" applyBorder="1" applyAlignment="1">
      <alignment horizontal="center" vertical="top" wrapText="1"/>
    </xf>
    <xf numFmtId="0" fontId="60" fillId="2" borderId="0" xfId="0" applyFont="1" applyFill="1"/>
    <xf numFmtId="0" fontId="60" fillId="0" borderId="0" xfId="0" applyFont="1" applyFill="1"/>
    <xf numFmtId="171" fontId="59" fillId="0" borderId="7" xfId="45" applyFont="1" applyFill="1" applyBorder="1" applyAlignment="1">
      <alignment horizontal="center" vertical="center" wrapText="1"/>
    </xf>
    <xf numFmtId="4" fontId="59" fillId="0" borderId="7" xfId="0" applyNumberFormat="1" applyFont="1" applyFill="1" applyBorder="1" applyAlignment="1">
      <alignment horizontal="center" vertical="center"/>
    </xf>
    <xf numFmtId="171" fontId="59" fillId="0" borderId="20" xfId="45" applyFont="1" applyFill="1" applyBorder="1" applyAlignment="1">
      <alignment vertical="center" wrapText="1"/>
    </xf>
    <xf numFmtId="1" fontId="3" fillId="0" borderId="71" xfId="0" applyNumberFormat="1" applyFont="1" applyBorder="1" applyAlignment="1">
      <alignment horizontal="right"/>
    </xf>
    <xf numFmtId="0" fontId="59" fillId="0" borderId="15" xfId="0" applyFont="1" applyFill="1" applyBorder="1" applyAlignment="1">
      <alignment horizontal="center" vertical="center" wrapText="1"/>
    </xf>
    <xf numFmtId="0" fontId="60" fillId="2" borderId="1" xfId="2" applyFont="1" applyFill="1" applyBorder="1" applyAlignment="1">
      <alignment horizontal="center" vertical="center" wrapText="1"/>
    </xf>
    <xf numFmtId="3" fontId="59" fillId="0" borderId="7" xfId="0" applyNumberFormat="1" applyFont="1" applyFill="1" applyBorder="1" applyAlignment="1">
      <alignment horizontal="center" vertical="center" wrapText="1"/>
    </xf>
    <xf numFmtId="171" fontId="59" fillId="0" borderId="32" xfId="45" applyFont="1" applyFill="1" applyBorder="1" applyAlignment="1">
      <alignment vertical="center" wrapText="1"/>
    </xf>
    <xf numFmtId="1" fontId="3" fillId="2" borderId="0" xfId="0" applyNumberFormat="1" applyFont="1" applyFill="1" applyAlignment="1">
      <alignment horizontal="right"/>
    </xf>
    <xf numFmtId="0" fontId="3" fillId="0" borderId="46" xfId="0" applyFont="1" applyBorder="1" applyAlignment="1">
      <alignment horizontal="center" vertical="center" wrapText="1"/>
    </xf>
    <xf numFmtId="4" fontId="9" fillId="0" borderId="37" xfId="0" applyNumberFormat="1" applyFont="1" applyBorder="1" applyAlignment="1">
      <alignment horizontal="center" vertical="center" wrapText="1"/>
    </xf>
    <xf numFmtId="0" fontId="7" fillId="2" borderId="18"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50" xfId="0" applyFont="1" applyFill="1" applyBorder="1" applyAlignment="1">
      <alignment horizontal="left" vertical="top" wrapText="1"/>
    </xf>
    <xf numFmtId="0" fontId="7" fillId="2" borderId="52" xfId="0" applyFont="1" applyFill="1" applyBorder="1" applyAlignment="1">
      <alignment horizontal="left" vertical="top" wrapText="1"/>
    </xf>
    <xf numFmtId="0" fontId="7" fillId="2" borderId="51" xfId="0" applyFont="1" applyFill="1" applyBorder="1" applyAlignment="1">
      <alignment horizontal="left" vertical="top" wrapText="1"/>
    </xf>
    <xf numFmtId="0" fontId="7" fillId="2" borderId="44" xfId="0" applyFont="1" applyFill="1" applyBorder="1" applyAlignment="1">
      <alignment horizontal="left" vertical="top" wrapText="1"/>
    </xf>
    <xf numFmtId="0" fontId="0" fillId="2" borderId="0" xfId="0" applyFill="1" applyAlignment="1">
      <alignment horizontal="center"/>
    </xf>
    <xf numFmtId="1" fontId="0" fillId="2" borderId="0" xfId="0" applyNumberFormat="1" applyFill="1" applyAlignment="1">
      <alignment horizontal="right"/>
    </xf>
    <xf numFmtId="1" fontId="3" fillId="0" borderId="0" xfId="0" applyNumberFormat="1" applyFont="1" applyAlignment="1">
      <alignment horizontal="right"/>
    </xf>
    <xf numFmtId="0" fontId="0" fillId="0" borderId="0" xfId="0" applyAlignment="1">
      <alignment horizontal="right" wrapText="1"/>
    </xf>
    <xf numFmtId="0" fontId="0" fillId="0" borderId="0" xfId="0" applyAlignment="1">
      <alignment horizontal="center"/>
    </xf>
    <xf numFmtId="1" fontId="0" fillId="0" borderId="0" xfId="0" applyNumberFormat="1" applyAlignment="1">
      <alignment horizontal="right"/>
    </xf>
    <xf numFmtId="0" fontId="11" fillId="0" borderId="7" xfId="2" applyFont="1" applyFill="1" applyBorder="1" applyAlignment="1">
      <alignment horizontal="center" vertical="center" wrapText="1"/>
    </xf>
    <xf numFmtId="0" fontId="11" fillId="0" borderId="7" xfId="2" applyFont="1" applyFill="1" applyBorder="1" applyAlignment="1">
      <alignment vertical="center" wrapText="1"/>
    </xf>
    <xf numFmtId="3" fontId="11" fillId="0" borderId="7" xfId="2" applyNumberFormat="1" applyFont="1" applyFill="1" applyBorder="1" applyAlignment="1">
      <alignment horizontal="left" vertical="center" wrapText="1"/>
    </xf>
    <xf numFmtId="1" fontId="59" fillId="0" borderId="20" xfId="0" applyNumberFormat="1" applyFont="1" applyFill="1" applyBorder="1" applyAlignment="1">
      <alignment horizontal="center" vertical="center" wrapText="1"/>
    </xf>
    <xf numFmtId="0" fontId="11" fillId="0" borderId="45" xfId="2" applyFont="1" applyFill="1" applyBorder="1" applyAlignment="1">
      <alignment vertical="center" wrapText="1"/>
    </xf>
    <xf numFmtId="0" fontId="60" fillId="0" borderId="7" xfId="0" applyFont="1" applyFill="1" applyBorder="1" applyAlignment="1">
      <alignment horizontal="center" vertical="top"/>
    </xf>
    <xf numFmtId="0" fontId="59" fillId="0" borderId="7" xfId="0" applyFont="1" applyFill="1" applyBorder="1" applyAlignment="1">
      <alignment horizontal="justify" vertical="top"/>
    </xf>
    <xf numFmtId="0" fontId="11" fillId="0" borderId="1" xfId="2" applyFont="1" applyFill="1" applyBorder="1" applyAlignment="1">
      <alignment horizontal="center" vertical="center" wrapText="1"/>
    </xf>
    <xf numFmtId="0" fontId="11" fillId="0" borderId="1" xfId="2" applyFont="1" applyFill="1" applyBorder="1" applyAlignment="1">
      <alignment vertical="center" wrapText="1"/>
    </xf>
    <xf numFmtId="0" fontId="3" fillId="0" borderId="46" xfId="0" applyFont="1" applyBorder="1" applyAlignment="1">
      <alignment horizontal="center" wrapText="1"/>
    </xf>
    <xf numFmtId="3" fontId="3" fillId="0" borderId="37" xfId="0" applyNumberFormat="1" applyFont="1" applyBorder="1" applyAlignment="1">
      <alignment wrapText="1"/>
    </xf>
    <xf numFmtId="0" fontId="0" fillId="0" borderId="72" xfId="0" applyBorder="1"/>
    <xf numFmtId="0" fontId="0" fillId="2" borderId="0" xfId="0" applyFill="1" applyAlignment="1">
      <alignment vertical="center" wrapText="1"/>
    </xf>
    <xf numFmtId="0" fontId="0" fillId="2" borderId="0" xfId="0" applyFill="1" applyAlignment="1">
      <alignment horizontal="left" wrapText="1"/>
    </xf>
    <xf numFmtId="3" fontId="0" fillId="2" borderId="0" xfId="0" applyNumberFormat="1" applyFill="1" applyAlignment="1">
      <alignment wrapText="1"/>
    </xf>
    <xf numFmtId="0" fontId="0" fillId="0" borderId="0" xfId="0" applyFill="1" applyAlignment="1">
      <alignment wrapText="1"/>
    </xf>
    <xf numFmtId="0" fontId="3" fillId="2" borderId="0" xfId="0" applyFont="1" applyFill="1" applyAlignment="1">
      <alignment vertical="center" wrapText="1"/>
    </xf>
    <xf numFmtId="0" fontId="3" fillId="2" borderId="0" xfId="0" applyFont="1" applyFill="1" applyAlignment="1">
      <alignment horizontal="left" wrapText="1"/>
    </xf>
    <xf numFmtId="3" fontId="3" fillId="2" borderId="0" xfId="0" applyNumberFormat="1" applyFont="1" applyFill="1" applyAlignment="1">
      <alignment wrapText="1"/>
    </xf>
    <xf numFmtId="0" fontId="3" fillId="0" borderId="0" xfId="0" applyFont="1" applyFill="1" applyAlignment="1">
      <alignment wrapText="1"/>
    </xf>
    <xf numFmtId="1" fontId="62" fillId="4" borderId="16" xfId="0" applyNumberFormat="1" applyFont="1" applyFill="1" applyBorder="1" applyAlignment="1">
      <alignment horizontal="center" vertical="center" wrapText="1"/>
    </xf>
    <xf numFmtId="1" fontId="62" fillId="3" borderId="67" xfId="0" applyNumberFormat="1" applyFont="1" applyFill="1" applyBorder="1" applyAlignment="1">
      <alignment horizontal="center" vertical="center" wrapText="1"/>
    </xf>
    <xf numFmtId="0" fontId="62" fillId="4" borderId="17" xfId="0" applyFont="1" applyFill="1" applyBorder="1" applyAlignment="1">
      <alignment horizontal="center" vertical="center" wrapText="1"/>
    </xf>
    <xf numFmtId="0" fontId="13" fillId="4" borderId="35" xfId="0" applyFont="1" applyFill="1" applyBorder="1" applyAlignment="1">
      <alignment horizontal="center" vertical="center"/>
    </xf>
    <xf numFmtId="3" fontId="62" fillId="4" borderId="35" xfId="0" applyNumberFormat="1" applyFont="1" applyFill="1" applyBorder="1" applyAlignment="1">
      <alignment horizontal="center" vertical="center" wrapText="1"/>
    </xf>
    <xf numFmtId="0" fontId="62" fillId="3" borderId="68" xfId="0" applyFont="1" applyFill="1" applyBorder="1" applyAlignment="1">
      <alignment horizontal="center" vertical="center" wrapText="1"/>
    </xf>
    <xf numFmtId="1" fontId="62" fillId="3" borderId="69" xfId="0" applyNumberFormat="1" applyFont="1" applyFill="1" applyBorder="1" applyAlignment="1">
      <alignment horizontal="center" vertical="center" wrapText="1"/>
    </xf>
    <xf numFmtId="0" fontId="62" fillId="4" borderId="35" xfId="0" applyFont="1" applyFill="1" applyBorder="1" applyAlignment="1">
      <alignment horizontal="center" vertical="center" wrapText="1"/>
    </xf>
    <xf numFmtId="0" fontId="62" fillId="3" borderId="70" xfId="0" applyFont="1" applyFill="1" applyBorder="1" applyAlignment="1">
      <alignment horizontal="center" vertical="center" wrapText="1"/>
    </xf>
    <xf numFmtId="0" fontId="62" fillId="13" borderId="69" xfId="0" applyFont="1" applyFill="1" applyBorder="1" applyAlignment="1">
      <alignment horizontal="center" vertical="center" wrapText="1"/>
    </xf>
    <xf numFmtId="0" fontId="62" fillId="3" borderId="35" xfId="0" applyFont="1" applyFill="1" applyBorder="1" applyAlignment="1">
      <alignment horizontal="justify" vertical="center"/>
    </xf>
    <xf numFmtId="1" fontId="62" fillId="3" borderId="35" xfId="0" applyNumberFormat="1" applyFont="1" applyFill="1" applyBorder="1" applyAlignment="1">
      <alignment horizontal="center" vertical="center" wrapText="1"/>
    </xf>
    <xf numFmtId="1" fontId="62" fillId="3" borderId="70" xfId="0" applyNumberFormat="1" applyFont="1" applyFill="1" applyBorder="1" applyAlignment="1">
      <alignment horizontal="center" vertical="center" wrapText="1"/>
    </xf>
    <xf numFmtId="0" fontId="3" fillId="14" borderId="11" xfId="0" applyFont="1" applyFill="1" applyBorder="1" applyAlignment="1">
      <alignment horizontal="center" vertical="center" wrapText="1"/>
    </xf>
    <xf numFmtId="1" fontId="62" fillId="3" borderId="14" xfId="0" applyNumberFormat="1" applyFont="1" applyFill="1" applyBorder="1" applyAlignment="1">
      <alignment horizontal="center" vertical="center" wrapText="1"/>
    </xf>
    <xf numFmtId="0" fontId="62" fillId="4" borderId="11" xfId="0" applyFont="1" applyFill="1" applyBorder="1" applyAlignment="1">
      <alignment horizontal="center" vertical="center" wrapText="1"/>
    </xf>
    <xf numFmtId="0" fontId="13" fillId="4" borderId="11" xfId="0" applyFont="1" applyFill="1" applyBorder="1" applyAlignment="1">
      <alignment horizontal="center" vertical="center"/>
    </xf>
    <xf numFmtId="3" fontId="62" fillId="4" borderId="11" xfId="0" applyNumberFormat="1" applyFont="1" applyFill="1" applyBorder="1" applyAlignment="1">
      <alignment horizontal="center" vertical="center" wrapText="1"/>
    </xf>
    <xf numFmtId="0" fontId="62" fillId="3" borderId="60" xfId="0" applyFont="1" applyFill="1" applyBorder="1" applyAlignment="1">
      <alignment horizontal="center" vertical="center" wrapText="1"/>
    </xf>
    <xf numFmtId="1" fontId="62" fillId="3" borderId="10" xfId="0" applyNumberFormat="1" applyFont="1" applyFill="1" applyBorder="1" applyAlignment="1">
      <alignment horizontal="center" vertical="center" wrapText="1"/>
    </xf>
    <xf numFmtId="0" fontId="62" fillId="3" borderId="73" xfId="0" applyFont="1" applyFill="1" applyBorder="1" applyAlignment="1">
      <alignment horizontal="center" vertical="center" wrapText="1"/>
    </xf>
    <xf numFmtId="1" fontId="62" fillId="3" borderId="74" xfId="0" applyNumberFormat="1" applyFont="1" applyFill="1" applyBorder="1" applyAlignment="1">
      <alignment horizontal="center" vertical="center" wrapText="1"/>
    </xf>
    <xf numFmtId="0" fontId="62" fillId="13" borderId="10" xfId="0" applyFont="1" applyFill="1" applyBorder="1" applyAlignment="1">
      <alignment horizontal="center" vertical="center"/>
    </xf>
    <xf numFmtId="0" fontId="62" fillId="3" borderId="11" xfId="0" applyFont="1" applyFill="1" applyBorder="1" applyAlignment="1">
      <alignment horizontal="center" vertical="center"/>
    </xf>
    <xf numFmtId="1" fontId="62" fillId="3" borderId="11" xfId="0" applyNumberFormat="1" applyFont="1" applyFill="1" applyBorder="1" applyAlignment="1">
      <alignment horizontal="center" vertical="center" wrapText="1"/>
    </xf>
    <xf numFmtId="1" fontId="62" fillId="3" borderId="73" xfId="0" applyNumberFormat="1" applyFont="1" applyFill="1" applyBorder="1" applyAlignment="1">
      <alignment horizontal="center" vertical="center" wrapText="1"/>
    </xf>
    <xf numFmtId="1" fontId="62" fillId="3" borderId="16" xfId="0" applyNumberFormat="1" applyFont="1" applyFill="1" applyBorder="1" applyAlignment="1">
      <alignment horizontal="center" vertical="center" wrapText="1"/>
    </xf>
    <xf numFmtId="1" fontId="62" fillId="3" borderId="1" xfId="0" applyNumberFormat="1" applyFont="1" applyFill="1" applyBorder="1" applyAlignment="1">
      <alignment horizontal="center" vertical="center" wrapText="1"/>
    </xf>
    <xf numFmtId="0" fontId="59" fillId="0" borderId="11" xfId="0" applyFont="1" applyFill="1" applyBorder="1" applyAlignment="1">
      <alignment horizontal="center" vertical="center" wrapText="1"/>
    </xf>
    <xf numFmtId="0" fontId="60" fillId="0" borderId="11" xfId="2" applyFont="1" applyFill="1" applyBorder="1" applyAlignment="1">
      <alignment horizontal="center" vertical="center" wrapText="1"/>
    </xf>
    <xf numFmtId="0" fontId="62" fillId="0" borderId="11" xfId="2" applyFont="1" applyFill="1" applyBorder="1" applyAlignment="1">
      <alignment horizontal="center" vertical="center" wrapText="1"/>
    </xf>
    <xf numFmtId="0" fontId="60" fillId="0" borderId="11" xfId="0" applyFont="1" applyBorder="1" applyAlignment="1">
      <alignment vertical="center" wrapText="1"/>
    </xf>
    <xf numFmtId="0" fontId="60" fillId="0" borderId="11" xfId="0" applyFont="1" applyFill="1" applyBorder="1" applyAlignment="1">
      <alignment horizontal="left" vertical="center" wrapText="1"/>
    </xf>
    <xf numFmtId="3" fontId="13" fillId="0" borderId="11" xfId="0" applyNumberFormat="1" applyFont="1" applyFill="1" applyBorder="1" applyAlignment="1">
      <alignment horizontal="right" vertical="center" wrapText="1"/>
    </xf>
    <xf numFmtId="3" fontId="13" fillId="0" borderId="11" xfId="0" applyNumberFormat="1" applyFont="1" applyFill="1" applyBorder="1" applyAlignment="1">
      <alignment horizontal="right" vertical="center"/>
    </xf>
    <xf numFmtId="3" fontId="59" fillId="0" borderId="11" xfId="0" applyNumberFormat="1" applyFont="1" applyFill="1" applyBorder="1" applyAlignment="1">
      <alignment horizontal="right" vertical="top" wrapText="1"/>
    </xf>
    <xf numFmtId="3" fontId="60" fillId="0" borderId="11" xfId="0" applyNumberFormat="1" applyFont="1" applyFill="1" applyBorder="1" applyAlignment="1">
      <alignment horizontal="right" vertical="top"/>
    </xf>
    <xf numFmtId="3" fontId="59" fillId="0" borderId="11" xfId="0" applyNumberFormat="1" applyFont="1" applyFill="1" applyBorder="1" applyAlignment="1">
      <alignment horizontal="right" vertical="top"/>
    </xf>
    <xf numFmtId="1" fontId="60" fillId="0" borderId="11" xfId="0" applyNumberFormat="1" applyFont="1" applyFill="1" applyBorder="1" applyAlignment="1">
      <alignment horizontal="left" vertical="center" wrapText="1"/>
    </xf>
    <xf numFmtId="0" fontId="13" fillId="0" borderId="1" xfId="2" applyFont="1" applyFill="1" applyBorder="1" applyAlignment="1">
      <alignment horizontal="center" vertical="center" wrapText="1"/>
    </xf>
    <xf numFmtId="0" fontId="62" fillId="0" borderId="1" xfId="2"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horizontal="left" vertical="center" wrapText="1"/>
    </xf>
    <xf numFmtId="0" fontId="13" fillId="0" borderId="1" xfId="0" applyFont="1" applyBorder="1" applyAlignment="1">
      <alignment vertical="center" wrapText="1"/>
    </xf>
    <xf numFmtId="3" fontId="13" fillId="0" borderId="1" xfId="0" applyNumberFormat="1" applyFont="1" applyFill="1" applyBorder="1" applyAlignment="1">
      <alignment horizontal="right" vertical="center" wrapText="1"/>
    </xf>
    <xf numFmtId="3" fontId="13" fillId="0" borderId="1" xfId="0" applyNumberFormat="1" applyFont="1" applyFill="1" applyBorder="1" applyAlignment="1">
      <alignment horizontal="right" vertical="center"/>
    </xf>
    <xf numFmtId="3" fontId="59" fillId="0" borderId="1" xfId="0" applyNumberFormat="1" applyFont="1" applyFill="1" applyBorder="1" applyAlignment="1">
      <alignment horizontal="right" vertical="top" wrapText="1"/>
    </xf>
    <xf numFmtId="3" fontId="60" fillId="0" borderId="1" xfId="0" applyNumberFormat="1" applyFont="1" applyFill="1" applyBorder="1" applyAlignment="1">
      <alignment horizontal="right" vertical="top"/>
    </xf>
    <xf numFmtId="3" fontId="13" fillId="0" borderId="1" xfId="0" applyNumberFormat="1" applyFont="1" applyFill="1" applyBorder="1" applyAlignment="1">
      <alignment wrapText="1"/>
    </xf>
    <xf numFmtId="3" fontId="59" fillId="0" borderId="1" xfId="0" applyNumberFormat="1" applyFont="1" applyFill="1" applyBorder="1" applyAlignment="1">
      <alignment horizontal="right" vertical="top"/>
    </xf>
    <xf numFmtId="0" fontId="63" fillId="0" borderId="1" xfId="0" applyFont="1" applyBorder="1" applyAlignment="1">
      <alignment horizontal="left" vertical="center" wrapText="1"/>
    </xf>
    <xf numFmtId="0" fontId="0" fillId="2" borderId="0" xfId="0" applyFill="1" applyBorder="1"/>
    <xf numFmtId="0" fontId="60" fillId="0" borderId="0" xfId="0" applyFont="1" applyFill="1" applyBorder="1"/>
    <xf numFmtId="0" fontId="59" fillId="0" borderId="25" xfId="0" applyFont="1" applyFill="1" applyBorder="1" applyAlignment="1">
      <alignment horizontal="center" vertical="center" wrapText="1"/>
    </xf>
    <xf numFmtId="0" fontId="13" fillId="0" borderId="23" xfId="2" applyFont="1" applyFill="1" applyBorder="1" applyAlignment="1">
      <alignment horizontal="center" vertical="center" wrapText="1"/>
    </xf>
    <xf numFmtId="0" fontId="13" fillId="0" borderId="1" xfId="0" applyFont="1" applyFill="1" applyBorder="1" applyAlignment="1">
      <alignment vertical="center" wrapText="1"/>
    </xf>
    <xf numFmtId="0" fontId="63" fillId="0" borderId="1" xfId="0" applyFont="1" applyFill="1" applyBorder="1" applyAlignment="1">
      <alignment horizontal="left" vertical="center" wrapText="1"/>
    </xf>
    <xf numFmtId="0" fontId="0" fillId="0" borderId="0" xfId="0" applyFill="1" applyBorder="1"/>
    <xf numFmtId="0" fontId="59" fillId="0" borderId="36" xfId="0" applyFont="1" applyFill="1" applyBorder="1" applyAlignment="1">
      <alignment horizontal="center" vertical="center" wrapText="1"/>
    </xf>
    <xf numFmtId="0" fontId="60" fillId="0" borderId="72" xfId="2" applyFont="1" applyFill="1" applyBorder="1" applyAlignment="1">
      <alignment horizontal="center" vertical="center" wrapText="1"/>
    </xf>
    <xf numFmtId="0" fontId="62" fillId="0" borderId="71" xfId="2" applyFont="1" applyFill="1" applyBorder="1" applyAlignment="1">
      <alignment horizontal="center" vertical="center" wrapText="1"/>
    </xf>
    <xf numFmtId="0" fontId="3" fillId="0" borderId="38" xfId="0" applyFont="1" applyFill="1" applyBorder="1" applyAlignment="1">
      <alignment vertical="center" wrapText="1"/>
    </xf>
    <xf numFmtId="0" fontId="3" fillId="0" borderId="72" xfId="0" applyFont="1" applyFill="1" applyBorder="1" applyAlignment="1">
      <alignment horizontal="left" wrapText="1"/>
    </xf>
    <xf numFmtId="0" fontId="64" fillId="0" borderId="72" xfId="0" applyFont="1" applyBorder="1" applyAlignment="1">
      <alignment horizontal="left" vertical="center" indent="2"/>
    </xf>
    <xf numFmtId="3" fontId="3" fillId="0" borderId="72" xfId="0" applyNumberFormat="1" applyFont="1" applyFill="1" applyBorder="1" applyAlignment="1">
      <alignment horizontal="right" wrapText="1"/>
    </xf>
    <xf numFmtId="3" fontId="13" fillId="0" borderId="72" xfId="0" applyNumberFormat="1" applyFont="1" applyFill="1" applyBorder="1" applyAlignment="1">
      <alignment horizontal="right"/>
    </xf>
    <xf numFmtId="3" fontId="2" fillId="0" borderId="72" xfId="0" applyNumberFormat="1" applyFont="1" applyFill="1" applyBorder="1" applyAlignment="1">
      <alignment horizontal="right"/>
    </xf>
    <xf numFmtId="3" fontId="2" fillId="0" borderId="72" xfId="0" applyNumberFormat="1" applyFont="1" applyFill="1" applyBorder="1" applyAlignment="1">
      <alignment horizontal="right" wrapText="1"/>
    </xf>
    <xf numFmtId="3" fontId="3" fillId="0" borderId="23" xfId="0" applyNumberFormat="1" applyFont="1" applyFill="1" applyBorder="1" applyAlignment="1">
      <alignment horizontal="right" vertical="center" wrapText="1"/>
    </xf>
    <xf numFmtId="1" fontId="3" fillId="0" borderId="71" xfId="0" applyNumberFormat="1" applyFont="1" applyFill="1" applyBorder="1" applyAlignment="1">
      <alignment horizontal="right"/>
    </xf>
    <xf numFmtId="0" fontId="0" fillId="0" borderId="0" xfId="0" applyFill="1" applyAlignment="1">
      <alignment horizontal="right"/>
    </xf>
    <xf numFmtId="0" fontId="0" fillId="2" borderId="65" xfId="0" applyFill="1" applyBorder="1" applyAlignment="1">
      <alignment vertical="center"/>
    </xf>
    <xf numFmtId="0" fontId="0" fillId="2" borderId="65" xfId="0" applyFill="1" applyBorder="1" applyAlignment="1">
      <alignment horizontal="left"/>
    </xf>
    <xf numFmtId="0" fontId="0" fillId="2" borderId="65" xfId="0" applyFill="1" applyBorder="1"/>
    <xf numFmtId="3" fontId="4" fillId="2" borderId="65" xfId="0" applyNumberFormat="1" applyFont="1" applyFill="1" applyBorder="1"/>
    <xf numFmtId="3" fontId="0" fillId="2" borderId="65" xfId="0" applyNumberFormat="1" applyFill="1" applyBorder="1"/>
    <xf numFmtId="1" fontId="3" fillId="2" borderId="65" xfId="0" applyNumberFormat="1" applyFont="1" applyFill="1" applyBorder="1" applyAlignment="1">
      <alignment horizontal="right"/>
    </xf>
    <xf numFmtId="1" fontId="0" fillId="0" borderId="65" xfId="0" applyNumberFormat="1" applyFill="1" applyBorder="1" applyAlignment="1">
      <alignment horizontal="right"/>
    </xf>
    <xf numFmtId="1" fontId="0" fillId="2" borderId="65" xfId="0" applyNumberFormat="1" applyFill="1" applyBorder="1" applyAlignment="1">
      <alignment horizontal="right"/>
    </xf>
    <xf numFmtId="1" fontId="3" fillId="2" borderId="66" xfId="0" applyNumberFormat="1" applyFont="1" applyFill="1" applyBorder="1" applyAlignment="1">
      <alignment horizontal="right"/>
    </xf>
    <xf numFmtId="0" fontId="0" fillId="2" borderId="22" xfId="0" applyFill="1" applyBorder="1" applyAlignment="1">
      <alignment horizontal="right" wrapText="1"/>
    </xf>
    <xf numFmtId="0" fontId="0" fillId="2" borderId="65" xfId="0" applyFill="1" applyBorder="1" applyAlignment="1">
      <alignment horizontal="center"/>
    </xf>
    <xf numFmtId="0" fontId="0" fillId="0" borderId="0" xfId="0" applyBorder="1" applyAlignment="1">
      <alignment vertical="center" wrapText="1"/>
    </xf>
    <xf numFmtId="0" fontId="0" fillId="0" borderId="0" xfId="0" applyBorder="1" applyAlignment="1">
      <alignment horizontal="left" vertical="top" wrapText="1"/>
    </xf>
    <xf numFmtId="3" fontId="0" fillId="0" borderId="0" xfId="0" applyNumberFormat="1" applyBorder="1" applyAlignment="1">
      <alignment horizontal="left" vertical="top" wrapText="1"/>
    </xf>
    <xf numFmtId="0" fontId="0" fillId="0" borderId="50" xfId="0" applyBorder="1" applyAlignment="1">
      <alignment horizontal="left" vertical="top" wrapText="1"/>
    </xf>
    <xf numFmtId="0" fontId="0" fillId="0" borderId="6" xfId="0" applyBorder="1" applyAlignment="1">
      <alignment horizontal="left" vertical="top" wrapText="1"/>
    </xf>
    <xf numFmtId="0" fontId="0" fillId="0" borderId="44" xfId="0" applyBorder="1" applyAlignment="1">
      <alignment vertical="center" wrapText="1"/>
    </xf>
    <xf numFmtId="0" fontId="0" fillId="0" borderId="44" xfId="0" applyBorder="1" applyAlignment="1">
      <alignment horizontal="left" vertical="top" wrapText="1"/>
    </xf>
    <xf numFmtId="3" fontId="0" fillId="0" borderId="44" xfId="0" applyNumberFormat="1" applyBorder="1" applyAlignment="1">
      <alignment horizontal="left" vertical="top" wrapText="1"/>
    </xf>
    <xf numFmtId="0" fontId="0" fillId="0" borderId="52" xfId="0" applyBorder="1" applyAlignment="1">
      <alignment horizontal="left" vertical="top" wrapText="1"/>
    </xf>
    <xf numFmtId="0" fontId="0" fillId="0" borderId="51" xfId="0" applyBorder="1" applyAlignment="1">
      <alignment horizontal="left" vertical="top" wrapText="1"/>
    </xf>
    <xf numFmtId="0" fontId="0" fillId="2" borderId="0" xfId="0" applyFill="1" applyAlignment="1">
      <alignment vertical="center"/>
    </xf>
    <xf numFmtId="0" fontId="0" fillId="2" borderId="0" xfId="0" applyFill="1" applyAlignment="1">
      <alignment horizontal="left"/>
    </xf>
    <xf numFmtId="3" fontId="0" fillId="2" borderId="0" xfId="0" applyNumberFormat="1" applyFill="1"/>
    <xf numFmtId="1" fontId="0" fillId="0" borderId="0" xfId="0" applyNumberFormat="1" applyFill="1" applyAlignment="1">
      <alignment horizontal="right"/>
    </xf>
    <xf numFmtId="0" fontId="0" fillId="0" borderId="0" xfId="0" applyAlignment="1">
      <alignment vertical="center"/>
    </xf>
    <xf numFmtId="0" fontId="0" fillId="0" borderId="0" xfId="0" applyAlignment="1">
      <alignment horizontal="left"/>
    </xf>
    <xf numFmtId="3" fontId="0" fillId="0" borderId="0" xfId="0" applyNumberFormat="1"/>
    <xf numFmtId="0" fontId="0" fillId="0" borderId="0" xfId="0" applyAlignment="1">
      <alignment wrapText="1"/>
    </xf>
    <xf numFmtId="4" fontId="65" fillId="0" borderId="0" xfId="0" applyNumberFormat="1" applyFont="1"/>
    <xf numFmtId="4" fontId="36" fillId="0" borderId="42" xfId="0" applyNumberFormat="1" applyFont="1" applyBorder="1" applyAlignment="1">
      <alignment horizontal="right" vertical="center" wrapText="1"/>
    </xf>
    <xf numFmtId="3" fontId="59" fillId="0" borderId="7" xfId="0" applyNumberFormat="1" applyFont="1" applyFill="1" applyBorder="1" applyAlignment="1">
      <alignment horizontal="center" vertical="top" wrapText="1"/>
    </xf>
    <xf numFmtId="3" fontId="59" fillId="0" borderId="7" xfId="0" applyNumberFormat="1" applyFont="1" applyFill="1" applyBorder="1" applyAlignment="1">
      <alignment horizontal="center" vertical="top"/>
    </xf>
    <xf numFmtId="0" fontId="3" fillId="2" borderId="0" xfId="2" applyFont="1" applyFill="1" applyAlignment="1" applyProtection="1">
      <alignment horizontal="left" vertical="center" wrapText="1"/>
      <protection locked="0"/>
    </xf>
    <xf numFmtId="0" fontId="3" fillId="2" borderId="0" xfId="0" applyFont="1" applyFill="1" applyAlignment="1">
      <alignment wrapText="1"/>
    </xf>
    <xf numFmtId="0" fontId="3" fillId="0" borderId="46" xfId="0" applyFont="1" applyBorder="1" applyAlignment="1">
      <alignment horizontal="center" wrapText="1"/>
    </xf>
    <xf numFmtId="0" fontId="37" fillId="3" borderId="48" xfId="0" applyFont="1" applyFill="1" applyBorder="1" applyAlignment="1">
      <alignment horizontal="center" vertical="center" wrapText="1"/>
    </xf>
    <xf numFmtId="0" fontId="37" fillId="3" borderId="43" xfId="0" applyFont="1" applyFill="1" applyBorder="1" applyAlignment="1">
      <alignment horizontal="center" vertical="center" wrapText="1"/>
    </xf>
    <xf numFmtId="0" fontId="38" fillId="3" borderId="43" xfId="0" applyFont="1" applyFill="1" applyBorder="1" applyAlignment="1">
      <alignment wrapText="1"/>
    </xf>
    <xf numFmtId="0" fontId="38" fillId="3" borderId="31" xfId="0" applyFont="1" applyFill="1" applyBorder="1" applyAlignment="1">
      <alignment wrapText="1"/>
    </xf>
    <xf numFmtId="3" fontId="37" fillId="3" borderId="21" xfId="0" applyNumberFormat="1" applyFont="1" applyFill="1" applyBorder="1" applyAlignment="1">
      <alignment horizontal="right" vertical="center" wrapText="1"/>
    </xf>
    <xf numFmtId="3" fontId="37" fillId="3" borderId="31" xfId="0" applyNumberFormat="1" applyFont="1" applyFill="1" applyBorder="1" applyAlignment="1">
      <alignment horizontal="right" vertical="center" wrapText="1"/>
    </xf>
    <xf numFmtId="0" fontId="37" fillId="3" borderId="21" xfId="0" applyFont="1" applyFill="1" applyBorder="1" applyAlignment="1">
      <alignment horizontal="center" vertical="center" wrapText="1"/>
    </xf>
    <xf numFmtId="0" fontId="37" fillId="3" borderId="40" xfId="0" applyFont="1" applyFill="1" applyBorder="1" applyAlignment="1">
      <alignment horizontal="center" vertical="center" wrapText="1"/>
    </xf>
    <xf numFmtId="0" fontId="38" fillId="0" borderId="17" xfId="0" applyFont="1" applyBorder="1" applyAlignment="1">
      <alignment wrapText="1"/>
    </xf>
    <xf numFmtId="0" fontId="38" fillId="0" borderId="0" xfId="0" applyFont="1" applyBorder="1" applyAlignment="1">
      <alignment wrapText="1"/>
    </xf>
    <xf numFmtId="0" fontId="38" fillId="0" borderId="0" xfId="0" applyFont="1" applyAlignment="1">
      <alignment wrapText="1"/>
    </xf>
    <xf numFmtId="0" fontId="50" fillId="0" borderId="12" xfId="0" applyFont="1" applyBorder="1" applyAlignment="1">
      <alignment horizontal="left" vertical="center" wrapText="1"/>
    </xf>
    <xf numFmtId="0" fontId="50" fillId="0" borderId="53" xfId="0" applyFont="1" applyBorder="1" applyAlignment="1">
      <alignment horizontal="left" vertical="center" wrapText="1"/>
    </xf>
    <xf numFmtId="0" fontId="50" fillId="0" borderId="19" xfId="0" applyFont="1" applyBorder="1" applyAlignment="1">
      <alignment horizontal="left" vertical="center" wrapText="1"/>
    </xf>
    <xf numFmtId="3" fontId="50" fillId="0" borderId="12" xfId="0" applyNumberFormat="1" applyFont="1" applyBorder="1" applyAlignment="1">
      <alignment horizontal="right" vertical="center" wrapText="1"/>
    </xf>
    <xf numFmtId="3" fontId="50" fillId="0" borderId="53" xfId="0" applyNumberFormat="1" applyFont="1" applyBorder="1" applyAlignment="1">
      <alignment horizontal="right" vertical="center" wrapText="1"/>
    </xf>
    <xf numFmtId="3" fontId="50" fillId="0" borderId="19" xfId="0" applyNumberFormat="1" applyFont="1" applyBorder="1" applyAlignment="1">
      <alignment horizontal="right" vertical="center" wrapText="1"/>
    </xf>
    <xf numFmtId="3" fontId="50" fillId="0" borderId="1" xfId="0" applyNumberFormat="1" applyFont="1" applyBorder="1" applyAlignment="1">
      <alignment horizontal="right" vertical="center" wrapText="1"/>
    </xf>
    <xf numFmtId="0" fontId="50" fillId="0" borderId="12" xfId="0" applyFont="1" applyBorder="1" applyAlignment="1">
      <alignment vertical="center" wrapText="1"/>
    </xf>
    <xf numFmtId="0" fontId="50" fillId="0" borderId="19" xfId="0" applyFont="1" applyBorder="1" applyAlignment="1">
      <alignment vertical="center" wrapText="1"/>
    </xf>
    <xf numFmtId="0" fontId="50" fillId="0" borderId="1" xfId="0" applyFont="1" applyBorder="1" applyAlignment="1">
      <alignment horizontal="left" vertical="center" wrapText="1"/>
    </xf>
    <xf numFmtId="3" fontId="50" fillId="0" borderId="1" xfId="0" applyNumberFormat="1" applyFont="1" applyBorder="1" applyAlignment="1">
      <alignment horizontal="left" vertical="center" wrapText="1"/>
    </xf>
    <xf numFmtId="0" fontId="50" fillId="0" borderId="13" xfId="0" applyFont="1" applyBorder="1" applyAlignment="1">
      <alignment horizontal="left" vertical="center" wrapText="1"/>
    </xf>
    <xf numFmtId="0" fontId="37" fillId="0" borderId="54" xfId="0" applyFont="1" applyBorder="1" applyAlignment="1">
      <alignment horizontal="center" vertical="center" wrapText="1"/>
    </xf>
    <xf numFmtId="0" fontId="37" fillId="0" borderId="42" xfId="0" applyFont="1" applyBorder="1" applyAlignment="1">
      <alignment horizontal="center" vertical="center" wrapText="1"/>
    </xf>
    <xf numFmtId="3" fontId="50" fillId="0" borderId="7" xfId="0" applyNumberFormat="1" applyFont="1" applyBorder="1" applyAlignment="1">
      <alignment horizontal="right" vertical="center" wrapText="1"/>
    </xf>
    <xf numFmtId="0" fontId="50" fillId="0" borderId="7" xfId="0" applyFont="1" applyBorder="1" applyAlignment="1">
      <alignment vertical="center" wrapText="1"/>
    </xf>
    <xf numFmtId="0" fontId="50" fillId="0" borderId="20" xfId="0" applyFont="1" applyBorder="1" applyAlignment="1">
      <alignment vertical="center" wrapText="1"/>
    </xf>
    <xf numFmtId="0" fontId="51" fillId="0" borderId="0" xfId="44" applyAlignment="1">
      <alignment horizontal="center"/>
    </xf>
    <xf numFmtId="0" fontId="37" fillId="0" borderId="0" xfId="0" applyFont="1" applyAlignment="1">
      <alignment horizontal="center"/>
    </xf>
    <xf numFmtId="0" fontId="37" fillId="0" borderId="44" xfId="0" applyFont="1" applyBorder="1" applyAlignment="1">
      <alignment horizontal="center"/>
    </xf>
    <xf numFmtId="0" fontId="37" fillId="0" borderId="16"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6"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50" xfId="0" applyFont="1" applyBorder="1" applyAlignment="1">
      <alignment horizontal="center" vertical="center" wrapText="1"/>
    </xf>
    <xf numFmtId="0" fontId="38" fillId="0" borderId="51" xfId="0" applyFont="1" applyBorder="1" applyAlignment="1">
      <alignment horizontal="center" vertical="center" wrapText="1"/>
    </xf>
    <xf numFmtId="0" fontId="38" fillId="0" borderId="44" xfId="0" applyFont="1" applyBorder="1" applyAlignment="1">
      <alignment horizontal="center" vertical="center" wrapText="1"/>
    </xf>
    <xf numFmtId="0" fontId="38" fillId="0" borderId="5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49" xfId="0" applyFont="1" applyBorder="1" applyAlignment="1">
      <alignment horizontal="center" vertical="center" wrapText="1"/>
    </xf>
    <xf numFmtId="0" fontId="37" fillId="0" borderId="45" xfId="0" applyFont="1" applyBorder="1" applyAlignment="1">
      <alignment horizontal="center" vertical="center" wrapText="1"/>
    </xf>
    <xf numFmtId="0" fontId="37" fillId="2" borderId="16" xfId="0" applyFont="1" applyFill="1" applyBorder="1" applyAlignment="1">
      <alignment horizontal="center"/>
    </xf>
    <xf numFmtId="0" fontId="37" fillId="2" borderId="17" xfId="0" applyFont="1" applyFill="1" applyBorder="1" applyAlignment="1">
      <alignment horizontal="center"/>
    </xf>
    <xf numFmtId="0" fontId="37" fillId="2" borderId="18" xfId="0" applyFont="1" applyFill="1" applyBorder="1" applyAlignment="1">
      <alignment horizontal="center"/>
    </xf>
    <xf numFmtId="0" fontId="37" fillId="0" borderId="18"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50" xfId="0" applyFont="1" applyBorder="1" applyAlignment="1">
      <alignment horizontal="center" vertical="center" wrapText="1"/>
    </xf>
    <xf numFmtId="0" fontId="37" fillId="0" borderId="51" xfId="0" applyFont="1" applyBorder="1" applyAlignment="1">
      <alignment horizontal="center" vertical="center" wrapText="1"/>
    </xf>
    <xf numFmtId="0" fontId="37" fillId="0" borderId="52" xfId="0" applyFont="1" applyBorder="1" applyAlignment="1">
      <alignment horizontal="center" vertical="center" wrapText="1"/>
    </xf>
    <xf numFmtId="0" fontId="37" fillId="2" borderId="6" xfId="0" applyFont="1" applyFill="1" applyBorder="1" applyAlignment="1">
      <alignment horizontal="center"/>
    </xf>
    <xf numFmtId="0" fontId="37" fillId="2" borderId="0" xfId="0" applyFont="1" applyFill="1" applyBorder="1" applyAlignment="1">
      <alignment horizontal="center"/>
    </xf>
    <xf numFmtId="0" fontId="37" fillId="2" borderId="50" xfId="0" applyFont="1" applyFill="1" applyBorder="1" applyAlignment="1">
      <alignment horizontal="center"/>
    </xf>
    <xf numFmtId="0" fontId="37" fillId="2" borderId="51" xfId="0" applyFont="1" applyFill="1" applyBorder="1" applyAlignment="1">
      <alignment horizontal="center"/>
    </xf>
    <xf numFmtId="0" fontId="37" fillId="2" borderId="44" xfId="0" applyFont="1" applyFill="1" applyBorder="1" applyAlignment="1">
      <alignment horizontal="center"/>
    </xf>
    <xf numFmtId="0" fontId="37" fillId="2" borderId="52" xfId="0" applyFont="1" applyFill="1" applyBorder="1" applyAlignment="1">
      <alignment horizontal="center"/>
    </xf>
    <xf numFmtId="0" fontId="37" fillId="0" borderId="46" xfId="0" applyFont="1" applyBorder="1" applyAlignment="1">
      <alignment horizontal="center" vertical="center" wrapText="1"/>
    </xf>
    <xf numFmtId="0" fontId="10" fillId="0" borderId="12" xfId="7" applyFont="1" applyBorder="1" applyAlignment="1">
      <alignment vertical="top" wrapText="1"/>
    </xf>
    <xf numFmtId="0" fontId="8" fillId="0" borderId="53" xfId="7" applyFont="1" applyBorder="1" applyAlignment="1">
      <alignment vertical="top" wrapText="1"/>
    </xf>
    <xf numFmtId="0" fontId="8" fillId="0" borderId="19" xfId="7" applyFont="1" applyBorder="1" applyAlignment="1">
      <alignment vertical="top" wrapText="1"/>
    </xf>
    <xf numFmtId="0" fontId="41" fillId="0" borderId="5" xfId="7" applyFont="1" applyBorder="1" applyAlignment="1">
      <alignment horizontal="center" vertical="center" wrapText="1"/>
    </xf>
    <xf numFmtId="0" fontId="42" fillId="0" borderId="1" xfId="7" applyFont="1" applyBorder="1" applyAlignment="1">
      <alignment horizontal="center" vertical="center" wrapText="1"/>
    </xf>
    <xf numFmtId="0" fontId="41" fillId="0" borderId="35" xfId="7" applyFont="1" applyBorder="1" applyAlignment="1">
      <alignment horizontal="center" vertical="center" wrapText="1"/>
    </xf>
    <xf numFmtId="0" fontId="42" fillId="0" borderId="23" xfId="7" applyFont="1" applyBorder="1" applyAlignment="1">
      <alignment horizontal="center" vertical="center" wrapText="1"/>
    </xf>
    <xf numFmtId="0" fontId="42" fillId="0" borderId="7" xfId="7" applyFont="1" applyBorder="1" applyAlignment="1">
      <alignment horizontal="center" vertical="center" wrapText="1"/>
    </xf>
    <xf numFmtId="0" fontId="3" fillId="0" borderId="0" xfId="7" applyFont="1" applyAlignment="1">
      <alignment horizontal="center"/>
    </xf>
    <xf numFmtId="0" fontId="40" fillId="0" borderId="26" xfId="7" applyFont="1" applyBorder="1" applyAlignment="1">
      <alignment horizontal="center" vertical="center" wrapText="1"/>
    </xf>
    <xf numFmtId="0" fontId="41" fillId="0" borderId="2" xfId="7" applyFont="1" applyBorder="1" applyAlignment="1">
      <alignment horizontal="center" vertical="center" wrapText="1"/>
    </xf>
    <xf numFmtId="0" fontId="10" fillId="0" borderId="32" xfId="7" applyFont="1" applyBorder="1" applyAlignment="1">
      <alignment vertical="top" wrapText="1"/>
    </xf>
    <xf numFmtId="0" fontId="8" fillId="0" borderId="33" xfId="7" applyFont="1" applyBorder="1" applyAlignment="1">
      <alignment vertical="top" wrapText="1"/>
    </xf>
    <xf numFmtId="0" fontId="8" fillId="0" borderId="15" xfId="7" applyFont="1" applyBorder="1" applyAlignment="1">
      <alignment vertical="top" wrapText="1"/>
    </xf>
    <xf numFmtId="0" fontId="6" fillId="0" borderId="12" xfId="7" applyFont="1" applyBorder="1" applyAlignment="1">
      <alignment horizontal="left" vertical="top" wrapText="1"/>
    </xf>
    <xf numFmtId="0" fontId="2" fillId="0" borderId="53" xfId="7" applyFont="1" applyBorder="1" applyAlignment="1">
      <alignment horizontal="left" vertical="top" wrapText="1"/>
    </xf>
    <xf numFmtId="0" fontId="2" fillId="0" borderId="19" xfId="7" applyFont="1" applyBorder="1" applyAlignment="1">
      <alignment horizontal="left" vertical="top" wrapText="1"/>
    </xf>
    <xf numFmtId="0" fontId="3" fillId="4" borderId="54" xfId="7" applyFont="1" applyFill="1" applyBorder="1" applyAlignment="1">
      <alignment horizontal="center" wrapText="1"/>
    </xf>
    <xf numFmtId="0" fontId="2" fillId="4" borderId="46" xfId="7" applyFont="1" applyFill="1" applyBorder="1" applyAlignment="1">
      <alignment horizontal="center" wrapText="1"/>
    </xf>
    <xf numFmtId="0" fontId="2" fillId="4" borderId="42" xfId="7" applyFont="1" applyFill="1" applyBorder="1" applyAlignment="1">
      <alignment horizontal="center" wrapText="1"/>
    </xf>
    <xf numFmtId="0" fontId="52" fillId="0" borderId="0" xfId="44" applyFont="1" applyAlignment="1">
      <alignment horizontal="center" vertical="center" wrapText="1"/>
    </xf>
    <xf numFmtId="0" fontId="51" fillId="0" borderId="33" xfId="44" applyBorder="1" applyAlignment="1">
      <alignment horizontal="center" vertical="center" wrapText="1"/>
    </xf>
    <xf numFmtId="0" fontId="55" fillId="0" borderId="11" xfId="44" applyFont="1" applyBorder="1" applyAlignment="1">
      <alignment horizontal="center" vertical="center" wrapText="1"/>
    </xf>
    <xf numFmtId="0" fontId="55" fillId="0" borderId="23" xfId="44" applyFont="1" applyBorder="1" applyAlignment="1">
      <alignment horizontal="center" vertical="center" wrapText="1"/>
    </xf>
    <xf numFmtId="0" fontId="55" fillId="0" borderId="7" xfId="44" applyFont="1" applyBorder="1" applyAlignment="1">
      <alignment horizontal="center" vertical="center" wrapText="1"/>
    </xf>
    <xf numFmtId="0" fontId="55" fillId="0" borderId="11" xfId="44" applyFont="1" applyBorder="1" applyAlignment="1">
      <alignment horizontal="center" vertical="center"/>
    </xf>
    <xf numFmtId="0" fontId="55" fillId="0" borderId="23" xfId="44" applyFont="1" applyBorder="1" applyAlignment="1">
      <alignment horizontal="center" vertical="center"/>
    </xf>
    <xf numFmtId="0" fontId="55" fillId="0" borderId="7" xfId="44" applyFont="1" applyBorder="1" applyAlignment="1">
      <alignment horizontal="center" vertical="center"/>
    </xf>
    <xf numFmtId="0" fontId="52" fillId="0" borderId="0" xfId="44" applyFont="1" applyAlignment="1">
      <alignment horizontal="center"/>
    </xf>
    <xf numFmtId="0" fontId="54" fillId="0" borderId="1" xfId="44" applyFont="1" applyBorder="1" applyAlignment="1">
      <alignment horizontal="left" vertical="center" wrapText="1"/>
    </xf>
    <xf numFmtId="0" fontId="54" fillId="0" borderId="1" xfId="44" applyFont="1" applyBorder="1" applyAlignment="1">
      <alignment horizontal="left" vertical="top" wrapText="1"/>
    </xf>
    <xf numFmtId="49" fontId="54" fillId="0" borderId="1" xfId="44" applyNumberFormat="1" applyFont="1" applyBorder="1" applyAlignment="1">
      <alignment horizontal="left" vertical="center" wrapText="1"/>
    </xf>
    <xf numFmtId="3" fontId="54" fillId="0" borderId="1" xfId="44" applyNumberFormat="1" applyFont="1" applyBorder="1" applyAlignment="1">
      <alignment horizontal="left" vertical="center" wrapText="1"/>
    </xf>
    <xf numFmtId="0" fontId="52" fillId="0" borderId="33" xfId="44" applyFont="1" applyBorder="1" applyAlignment="1">
      <alignment horizontal="center"/>
    </xf>
    <xf numFmtId="0" fontId="7" fillId="0" borderId="0" xfId="2" applyFont="1" applyAlignment="1" applyProtection="1">
      <alignment horizontal="left" vertical="center" wrapText="1"/>
      <protection locked="0"/>
    </xf>
    <xf numFmtId="0" fontId="8" fillId="0" borderId="0" xfId="2" applyFont="1" applyAlignment="1">
      <alignment horizontal="left" vertical="center" wrapText="1"/>
    </xf>
    <xf numFmtId="0" fontId="26" fillId="7" borderId="11" xfId="2" applyFont="1" applyFill="1" applyBorder="1" applyAlignment="1" applyProtection="1">
      <alignment horizontal="center" wrapText="1"/>
      <protection locked="0"/>
    </xf>
    <xf numFmtId="0" fontId="26" fillId="7" borderId="23" xfId="2" applyFont="1" applyFill="1" applyBorder="1" applyAlignment="1" applyProtection="1">
      <alignment horizontal="center" wrapText="1"/>
      <protection locked="0"/>
    </xf>
    <xf numFmtId="0" fontId="26" fillId="7" borderId="7" xfId="2" applyFont="1" applyFill="1" applyBorder="1" applyAlignment="1" applyProtection="1">
      <alignment horizontal="center" wrapText="1"/>
      <protection locked="0"/>
    </xf>
    <xf numFmtId="0" fontId="26" fillId="7" borderId="12" xfId="2" applyFont="1" applyFill="1" applyBorder="1" applyAlignment="1" applyProtection="1">
      <alignment horizontal="center" wrapText="1"/>
      <protection locked="0"/>
    </xf>
    <xf numFmtId="0" fontId="26" fillId="7" borderId="53" xfId="2" applyFont="1" applyFill="1" applyBorder="1" applyAlignment="1" applyProtection="1">
      <alignment horizontal="center" wrapText="1"/>
      <protection locked="0"/>
    </xf>
    <xf numFmtId="0" fontId="26" fillId="7" borderId="19" xfId="2" applyFont="1" applyFill="1" applyBorder="1" applyAlignment="1" applyProtection="1">
      <alignment horizontal="center" wrapText="1"/>
      <protection locked="0"/>
    </xf>
    <xf numFmtId="165" fontId="26" fillId="7" borderId="11" xfId="1" applyNumberFormat="1" applyFont="1" applyFill="1" applyBorder="1" applyAlignment="1" applyProtection="1">
      <alignment horizontal="center" wrapText="1"/>
      <protection locked="0"/>
    </xf>
    <xf numFmtId="165" fontId="26" fillId="7" borderId="7" xfId="1" applyNumberFormat="1" applyFont="1" applyFill="1" applyBorder="1" applyAlignment="1" applyProtection="1">
      <alignment horizontal="center" wrapText="1"/>
      <protection locked="0"/>
    </xf>
    <xf numFmtId="0" fontId="19" fillId="2" borderId="0" xfId="2" applyFont="1" applyFill="1" applyAlignment="1" applyProtection="1">
      <alignment horizontal="left" vertical="top" wrapText="1"/>
      <protection locked="0"/>
    </xf>
    <xf numFmtId="0" fontId="39" fillId="0" borderId="21" xfId="2" applyFont="1" applyFill="1" applyBorder="1" applyAlignment="1" applyProtection="1">
      <alignment horizontal="left" wrapText="1"/>
      <protection locked="0"/>
    </xf>
    <xf numFmtId="0" fontId="39" fillId="0" borderId="43" xfId="2" applyFont="1" applyFill="1" applyBorder="1" applyAlignment="1" applyProtection="1">
      <alignment horizontal="left" wrapText="1"/>
      <protection locked="0"/>
    </xf>
    <xf numFmtId="0" fontId="26" fillId="3" borderId="47" xfId="2" applyFont="1" applyFill="1" applyBorder="1" applyAlignment="1" applyProtection="1">
      <alignment horizontal="left" vertical="top" wrapText="1"/>
      <protection locked="0"/>
    </xf>
    <xf numFmtId="0" fontId="26" fillId="3" borderId="19" xfId="2" applyFont="1" applyFill="1" applyBorder="1" applyAlignment="1" applyProtection="1">
      <alignment horizontal="left" vertical="top" wrapText="1"/>
      <protection locked="0"/>
    </xf>
    <xf numFmtId="0" fontId="39" fillId="3" borderId="47" xfId="2" applyFont="1" applyFill="1" applyBorder="1" applyAlignment="1" applyProtection="1">
      <alignment horizontal="left" vertical="top" wrapText="1"/>
      <protection locked="0"/>
    </xf>
    <xf numFmtId="0" fontId="29" fillId="3" borderId="47" xfId="2" applyFont="1" applyFill="1" applyBorder="1" applyAlignment="1" applyProtection="1">
      <alignment horizontal="left" vertical="top" wrapText="1"/>
      <protection locked="0"/>
    </xf>
    <xf numFmtId="0" fontId="29" fillId="3" borderId="19" xfId="2" applyFont="1" applyFill="1" applyBorder="1" applyAlignment="1" applyProtection="1">
      <alignment horizontal="left" vertical="top" wrapText="1"/>
      <protection locked="0"/>
    </xf>
    <xf numFmtId="0" fontId="29" fillId="3" borderId="55" xfId="2" applyFont="1" applyFill="1" applyBorder="1" applyAlignment="1" applyProtection="1">
      <alignment horizontal="left" vertical="top" wrapText="1"/>
      <protection locked="0"/>
    </xf>
    <xf numFmtId="0" fontId="29" fillId="3" borderId="28" xfId="2" applyFont="1" applyFill="1" applyBorder="1" applyAlignment="1" applyProtection="1">
      <alignment horizontal="left" vertical="top" wrapText="1"/>
      <protection locked="0"/>
    </xf>
    <xf numFmtId="0" fontId="29" fillId="3" borderId="48" xfId="2" applyFont="1" applyFill="1" applyBorder="1" applyAlignment="1" applyProtection="1">
      <alignment horizontal="left" vertical="top" wrapText="1"/>
      <protection locked="0"/>
    </xf>
    <xf numFmtId="0" fontId="29" fillId="3" borderId="31" xfId="2" applyFont="1" applyFill="1" applyBorder="1" applyAlignment="1" applyProtection="1">
      <alignment horizontal="left" vertical="top" wrapText="1"/>
      <protection locked="0"/>
    </xf>
    <xf numFmtId="0" fontId="26" fillId="0" borderId="34" xfId="2" applyFont="1" applyFill="1" applyBorder="1" applyAlignment="1" applyProtection="1">
      <alignment horizontal="left" wrapText="1"/>
      <protection locked="0"/>
    </xf>
    <xf numFmtId="0" fontId="26" fillId="0" borderId="46" xfId="2" applyFont="1" applyFill="1" applyBorder="1" applyAlignment="1" applyProtection="1">
      <alignment horizontal="left" wrapText="1"/>
      <protection locked="0"/>
    </xf>
    <xf numFmtId="0" fontId="9" fillId="3" borderId="16" xfId="2" applyFont="1" applyFill="1" applyBorder="1" applyAlignment="1" applyProtection="1">
      <alignment horizontal="left" vertical="top" wrapText="1"/>
      <protection locked="0"/>
    </xf>
    <xf numFmtId="0" fontId="9" fillId="3" borderId="51" xfId="2" applyFont="1" applyFill="1" applyBorder="1" applyAlignment="1" applyProtection="1">
      <alignment horizontal="left" vertical="top" wrapText="1"/>
      <protection locked="0"/>
    </xf>
    <xf numFmtId="0" fontId="48" fillId="3" borderId="54" xfId="2" applyFont="1" applyFill="1" applyBorder="1" applyAlignment="1" applyProtection="1">
      <alignment horizontal="left" vertical="top" wrapText="1"/>
      <protection locked="0"/>
    </xf>
    <xf numFmtId="0" fontId="48" fillId="3" borderId="38" xfId="2" applyFont="1" applyFill="1" applyBorder="1" applyAlignment="1" applyProtection="1">
      <alignment horizontal="left" vertical="top" wrapText="1"/>
      <protection locked="0"/>
    </xf>
    <xf numFmtId="0" fontId="16" fillId="9" borderId="12" xfId="2" applyFont="1" applyFill="1" applyBorder="1" applyAlignment="1">
      <alignment horizontal="left"/>
    </xf>
    <xf numFmtId="0" fontId="16" fillId="9" borderId="53" xfId="2" applyFont="1" applyFill="1" applyBorder="1" applyAlignment="1">
      <alignment horizontal="left"/>
    </xf>
    <xf numFmtId="0" fontId="16" fillId="9" borderId="19" xfId="2" applyFont="1" applyFill="1" applyBorder="1" applyAlignment="1">
      <alignment horizontal="left"/>
    </xf>
    <xf numFmtId="0" fontId="14" fillId="8" borderId="1" xfId="2" applyFont="1" applyFill="1" applyBorder="1" applyAlignment="1">
      <alignment horizontal="center" vertical="center" wrapText="1"/>
    </xf>
    <xf numFmtId="0" fontId="14" fillId="8" borderId="11" xfId="2" applyFont="1" applyFill="1" applyBorder="1" applyAlignment="1">
      <alignment horizontal="center" vertical="center" wrapText="1"/>
    </xf>
    <xf numFmtId="0" fontId="14" fillId="8" borderId="7" xfId="2" applyFont="1" applyFill="1" applyBorder="1" applyAlignment="1">
      <alignment horizontal="center" vertical="center" wrapText="1"/>
    </xf>
    <xf numFmtId="0" fontId="3" fillId="0" borderId="54" xfId="0" applyFont="1" applyBorder="1" applyAlignment="1">
      <alignment horizontal="center" vertical="center" wrapText="1"/>
    </xf>
    <xf numFmtId="0" fontId="3" fillId="0" borderId="46" xfId="0" applyFont="1" applyBorder="1" applyAlignment="1">
      <alignment horizontal="center" vertical="center" wrapText="1"/>
    </xf>
    <xf numFmtId="0" fontId="3" fillId="2" borderId="0" xfId="0" applyFont="1" applyFill="1" applyBorder="1" applyAlignment="1">
      <alignment horizontal="left" wrapText="1"/>
    </xf>
    <xf numFmtId="0" fontId="3" fillId="2" borderId="44" xfId="0" applyFont="1" applyFill="1" applyBorder="1" applyAlignment="1">
      <alignment horizontal="left" wrapText="1"/>
    </xf>
    <xf numFmtId="0" fontId="9" fillId="3" borderId="64" xfId="0" applyFont="1" applyFill="1" applyBorder="1" applyAlignment="1">
      <alignment horizontal="center" vertical="center" wrapText="1"/>
    </xf>
    <xf numFmtId="0" fontId="9" fillId="3" borderId="65"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66" xfId="0" applyFont="1" applyFill="1" applyBorder="1" applyAlignment="1">
      <alignment horizontal="center" vertical="center" wrapText="1"/>
    </xf>
    <xf numFmtId="1" fontId="9" fillId="3" borderId="17" xfId="0" applyNumberFormat="1" applyFont="1" applyFill="1" applyBorder="1" applyAlignment="1">
      <alignment horizontal="center" vertical="center" wrapText="1"/>
    </xf>
    <xf numFmtId="0" fontId="0" fillId="0" borderId="33" xfId="0" applyBorder="1" applyAlignment="1">
      <alignment horizontal="center" vertical="center" wrapText="1"/>
    </xf>
    <xf numFmtId="1" fontId="9" fillId="4" borderId="22" xfId="0" applyNumberFormat="1" applyFont="1" applyFill="1" applyBorder="1" applyAlignment="1">
      <alignment horizontal="center" vertical="center"/>
    </xf>
    <xf numFmtId="1" fontId="9" fillId="4" borderId="65" xfId="0" applyNumberFormat="1" applyFont="1" applyFill="1" applyBorder="1" applyAlignment="1">
      <alignment horizontal="center" vertical="center"/>
    </xf>
    <xf numFmtId="1" fontId="9" fillId="4" borderId="66" xfId="0" applyNumberFormat="1" applyFont="1" applyFill="1" applyBorder="1" applyAlignment="1">
      <alignment horizontal="center" vertical="center"/>
    </xf>
    <xf numFmtId="1" fontId="9" fillId="4" borderId="16"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0" fillId="0" borderId="51" xfId="0" applyBorder="1" applyAlignment="1">
      <alignment horizontal="center" vertical="center" wrapText="1"/>
    </xf>
    <xf numFmtId="0" fontId="3" fillId="2" borderId="0" xfId="2" applyFont="1" applyFill="1" applyAlignment="1" applyProtection="1">
      <alignment horizontal="left" vertical="center" wrapText="1"/>
      <protection locked="0"/>
    </xf>
    <xf numFmtId="0" fontId="0" fillId="2" borderId="0" xfId="0" applyFill="1" applyAlignment="1">
      <alignment horizontal="left" wrapText="1"/>
    </xf>
    <xf numFmtId="0" fontId="58" fillId="2" borderId="0" xfId="0" applyFont="1" applyFill="1" applyBorder="1" applyAlignment="1">
      <alignment horizontal="center" wrapText="1"/>
    </xf>
    <xf numFmtId="0" fontId="0" fillId="0" borderId="0" xfId="0" applyBorder="1" applyAlignment="1">
      <alignment wrapText="1"/>
    </xf>
    <xf numFmtId="0" fontId="3" fillId="2" borderId="0" xfId="0" applyFont="1" applyFill="1" applyAlignment="1">
      <alignment wrapText="1"/>
    </xf>
    <xf numFmtId="0" fontId="9" fillId="3" borderId="16"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51" xfId="0" applyFont="1" applyBorder="1" applyAlignment="1">
      <alignment horizontal="center" vertical="center" wrapText="1"/>
    </xf>
    <xf numFmtId="0" fontId="9" fillId="3" borderId="3" xfId="0" applyFont="1" applyFill="1" applyBorder="1" applyAlignment="1">
      <alignment horizontal="center" vertical="center" wrapText="1"/>
    </xf>
    <xf numFmtId="0" fontId="4" fillId="0" borderId="49" xfId="0" applyFont="1" applyBorder="1" applyAlignment="1">
      <alignment horizontal="center" vertical="center" wrapText="1"/>
    </xf>
    <xf numFmtId="0" fontId="4" fillId="0" borderId="45" xfId="0" applyFont="1" applyBorder="1" applyAlignment="1">
      <alignment horizontal="center" vertical="center" wrapText="1"/>
    </xf>
    <xf numFmtId="0" fontId="9" fillId="3" borderId="1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44" xfId="0" applyFont="1" applyBorder="1" applyAlignment="1">
      <alignment horizontal="center" vertical="center" wrapText="1"/>
    </xf>
    <xf numFmtId="1" fontId="9" fillId="4" borderId="3" xfId="0" applyNumberFormat="1" applyFont="1" applyFill="1" applyBorder="1" applyAlignment="1">
      <alignment horizontal="center" vertical="center" wrapText="1"/>
    </xf>
    <xf numFmtId="0" fontId="0" fillId="0" borderId="49" xfId="0" applyBorder="1" applyAlignment="1">
      <alignment horizontal="center" vertical="center" wrapText="1"/>
    </xf>
    <xf numFmtId="0" fontId="0" fillId="0" borderId="45" xfId="0" applyBorder="1" applyAlignment="1">
      <alignment horizontal="center" vertical="center" wrapText="1"/>
    </xf>
    <xf numFmtId="0" fontId="3" fillId="0" borderId="54" xfId="0" applyFont="1" applyBorder="1" applyAlignment="1">
      <alignment horizontal="center" wrapText="1"/>
    </xf>
    <xf numFmtId="0" fontId="3" fillId="0" borderId="46" xfId="0" applyFont="1" applyBorder="1" applyAlignment="1">
      <alignment horizontal="center" wrapText="1"/>
    </xf>
    <xf numFmtId="0" fontId="7" fillId="2" borderId="16" xfId="0" applyFont="1" applyFill="1"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44" xfId="0" applyBorder="1" applyAlignment="1">
      <alignment horizontal="left" vertical="top" wrapText="1"/>
    </xf>
    <xf numFmtId="0" fontId="0" fillId="0" borderId="52" xfId="0" applyBorder="1" applyAlignment="1">
      <alignment horizontal="left" vertical="top" wrapText="1"/>
    </xf>
    <xf numFmtId="0" fontId="3" fillId="0" borderId="22" xfId="0" applyFont="1" applyFill="1" applyBorder="1" applyAlignment="1">
      <alignment horizontal="right" wrapText="1"/>
    </xf>
    <xf numFmtId="0" fontId="3" fillId="0" borderId="65" xfId="0" applyFont="1" applyFill="1" applyBorder="1" applyAlignment="1">
      <alignment horizontal="right" wrapText="1"/>
    </xf>
    <xf numFmtId="0" fontId="62" fillId="3" borderId="64" xfId="0" applyFont="1" applyFill="1" applyBorder="1" applyAlignment="1">
      <alignment horizontal="center" vertical="center" wrapText="1"/>
    </xf>
    <xf numFmtId="0" fontId="62" fillId="3" borderId="65" xfId="0" applyFont="1" applyFill="1" applyBorder="1" applyAlignment="1">
      <alignment horizontal="center" vertical="center" wrapText="1"/>
    </xf>
    <xf numFmtId="0" fontId="62" fillId="3" borderId="34" xfId="0" applyFont="1" applyFill="1" applyBorder="1" applyAlignment="1">
      <alignment horizontal="center" vertical="center" wrapText="1"/>
    </xf>
    <xf numFmtId="0" fontId="62" fillId="3" borderId="22" xfId="0" applyFont="1" applyFill="1" applyBorder="1" applyAlignment="1">
      <alignment horizontal="center" vertical="center" wrapText="1"/>
    </xf>
    <xf numFmtId="0" fontId="62" fillId="3" borderId="66" xfId="0" applyFont="1" applyFill="1" applyBorder="1" applyAlignment="1">
      <alignment horizontal="center" vertical="center" wrapText="1"/>
    </xf>
    <xf numFmtId="1" fontId="62" fillId="3" borderId="17" xfId="0" applyNumberFormat="1" applyFont="1" applyFill="1" applyBorder="1" applyAlignment="1">
      <alignment horizontal="center" vertical="center" wrapText="1"/>
    </xf>
    <xf numFmtId="0" fontId="2" fillId="0" borderId="33" xfId="0" applyFont="1" applyBorder="1" applyAlignment="1">
      <alignment horizontal="center" vertical="center" wrapText="1"/>
    </xf>
    <xf numFmtId="1" fontId="62" fillId="4" borderId="22" xfId="0" applyNumberFormat="1" applyFont="1" applyFill="1" applyBorder="1" applyAlignment="1">
      <alignment horizontal="center" vertical="center"/>
    </xf>
    <xf numFmtId="1" fontId="62" fillId="4" borderId="65" xfId="0" applyNumberFormat="1" applyFont="1" applyFill="1" applyBorder="1" applyAlignment="1">
      <alignment horizontal="center" vertical="center"/>
    </xf>
    <xf numFmtId="1" fontId="62" fillId="4" borderId="66" xfId="0" applyNumberFormat="1" applyFont="1" applyFill="1" applyBorder="1" applyAlignment="1">
      <alignment horizontal="center" vertical="center"/>
    </xf>
    <xf numFmtId="0" fontId="62" fillId="3" borderId="16" xfId="0" applyFont="1" applyFill="1" applyBorder="1" applyAlignment="1">
      <alignment horizontal="center" vertical="center" wrapText="1"/>
    </xf>
    <xf numFmtId="0" fontId="13" fillId="0" borderId="6" xfId="0" applyFont="1" applyBorder="1" applyAlignment="1">
      <alignment horizontal="center" vertical="center" wrapText="1"/>
    </xf>
    <xf numFmtId="0" fontId="62" fillId="3" borderId="3" xfId="0" applyFont="1" applyFill="1" applyBorder="1" applyAlignment="1">
      <alignment horizontal="center" vertical="center" wrapText="1"/>
    </xf>
    <xf numFmtId="0" fontId="13" fillId="0" borderId="49" xfId="0" applyFont="1" applyBorder="1" applyAlignment="1">
      <alignment horizontal="center" vertical="center" wrapText="1"/>
    </xf>
    <xf numFmtId="0" fontId="62" fillId="3" borderId="17" xfId="0" applyFont="1" applyFill="1" applyBorder="1" applyAlignment="1">
      <alignment horizontal="center" vertical="center" wrapText="1"/>
    </xf>
    <xf numFmtId="0" fontId="13" fillId="0" borderId="0" xfId="0" applyFont="1" applyBorder="1" applyAlignment="1">
      <alignment horizontal="center" vertical="center" wrapText="1"/>
    </xf>
    <xf numFmtId="0" fontId="62" fillId="3" borderId="3" xfId="0" applyFont="1" applyFill="1" applyBorder="1" applyAlignment="1">
      <alignment vertical="center" wrapText="1"/>
    </xf>
    <xf numFmtId="0" fontId="13" fillId="0" borderId="49" xfId="0" applyFont="1" applyBorder="1" applyAlignment="1">
      <alignment vertical="center" wrapText="1"/>
    </xf>
    <xf numFmtId="0" fontId="62" fillId="3" borderId="3" xfId="0" applyFont="1" applyFill="1" applyBorder="1" applyAlignment="1">
      <alignment horizontal="left" vertical="center" wrapText="1"/>
    </xf>
    <xf numFmtId="0" fontId="13" fillId="0" borderId="49" xfId="0" applyFont="1" applyBorder="1" applyAlignment="1">
      <alignment horizontal="left" vertical="center" wrapText="1"/>
    </xf>
    <xf numFmtId="1" fontId="62" fillId="4" borderId="3" xfId="0" applyNumberFormat="1" applyFont="1" applyFill="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1" fontId="62" fillId="4" borderId="16" xfId="0" applyNumberFormat="1"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cellXfs>
  <cellStyles count="46">
    <cellStyle name="Comma 2" xfId="8"/>
    <cellStyle name="Comma 2 2" xfId="9"/>
    <cellStyle name="Comma 3" xfId="10"/>
    <cellStyle name="Comma 4" xfId="11"/>
    <cellStyle name="Comma 5" xfId="12"/>
    <cellStyle name="Comma 6" xfId="13"/>
    <cellStyle name="Comma 7" xfId="14"/>
    <cellStyle name="Comma 8" xfId="15"/>
    <cellStyle name="Comma 9" xfId="45"/>
    <cellStyle name="Currency 2" xfId="1"/>
    <cellStyle name="Excel Built-in Comma" xfId="16"/>
    <cellStyle name="Excel Built-in Normal" xfId="17"/>
    <cellStyle name="Normal" xfId="0" builtinId="0"/>
    <cellStyle name="Normal 10" xfId="7"/>
    <cellStyle name="Normal 11" xfId="18"/>
    <cellStyle name="Normal 12" xfId="19"/>
    <cellStyle name="Normal 13" xfId="20"/>
    <cellStyle name="Normal 14" xfId="21"/>
    <cellStyle name="Normal 15" xfId="22"/>
    <cellStyle name="Normal 16" xfId="23"/>
    <cellStyle name="Normal 17" xfId="24"/>
    <cellStyle name="Normal 18" xfId="25"/>
    <cellStyle name="Normal 19" xfId="26"/>
    <cellStyle name="Normal 2" xfId="2"/>
    <cellStyle name="Normal 2 2" xfId="27"/>
    <cellStyle name="Normal 2 3" xfId="28"/>
    <cellStyle name="Normal 20" xfId="29"/>
    <cellStyle name="Normal 21" xfId="44"/>
    <cellStyle name="Normal 3" xfId="3"/>
    <cellStyle name="Normal 3 2" xfId="30"/>
    <cellStyle name="Normal 3 3" xfId="31"/>
    <cellStyle name="Normal 4" xfId="4"/>
    <cellStyle name="Normal 4 2" xfId="6"/>
    <cellStyle name="Normal 5" xfId="32"/>
    <cellStyle name="Normal 5 2" xfId="33"/>
    <cellStyle name="Normal 5 3" xfId="34"/>
    <cellStyle name="Normal 6" xfId="35"/>
    <cellStyle name="Normal 6 2" xfId="36"/>
    <cellStyle name="Normal 7" xfId="37"/>
    <cellStyle name="Normal 7 2" xfId="38"/>
    <cellStyle name="Normal 8" xfId="39"/>
    <cellStyle name="Normal 9" xfId="40"/>
    <cellStyle name="Obično 3" xfId="41"/>
    <cellStyle name="Percent" xfId="5" builtinId="5"/>
    <cellStyle name="Percent 2" xfId="42"/>
    <cellStyle name="Percent 3" xfId="4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in.salihagic/Documents/AAA%20M%20C%20poslova/Budzet%20MCP/Budzet%202019/MCP%20BiH%20zbirni%20pregled%20plata%20sektora%20za%202019%208%20programa%20edo%20mila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din.salihagic/Documents/AAA%20M%20C%20poslova/Budzet%20MCP/Budzet%202020/Budzet%20MCP%202020%20Planiranje/DOSTAVA%202020/0412120%20RAD%20ZAP%20I%20PENZ%202020/Copy%20of%20Copy%20of%20Copy%20of%20IPA%20INSTRUKCIJA%20za%202017_Tabela%2010%20(6)%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 Pregled plaća zbir"/>
      <sheetName val="Struktura zaposlenih zbir"/>
      <sheetName val=" Pregled plaća P1"/>
      <sheetName val="Struktura zaposlenih P1"/>
      <sheetName val=" Pregled plaća P2"/>
      <sheetName val="Struktura zaposlenih P2"/>
      <sheetName val=" Pregled plaća P3"/>
      <sheetName val="Struktura zaposlenih P3"/>
      <sheetName val=" Pregled plaća P4"/>
      <sheetName val="Struktura zaposlenih P4"/>
      <sheetName val=" Pregled plaća P5"/>
      <sheetName val="Struktura zaposlenih P5"/>
      <sheetName val=" Pregled plaća P6"/>
      <sheetName val="Struktura zaposlenih P6"/>
      <sheetName val=" Pregled plaća P7"/>
      <sheetName val="Struktura zaposlenih P7"/>
      <sheetName val=" Pregled plaća P8"/>
      <sheetName val="Struktura zaposlenih P8"/>
      <sheetName val="Struktura zaposlenih zbir (pom"/>
      <sheetName val="Sheet2"/>
    </sheetNames>
    <sheetDataSet>
      <sheetData sheetId="0"/>
      <sheetData sheetId="1"/>
      <sheetData sheetId="2"/>
      <sheetData sheetId="3">
        <row r="11">
          <cell r="N11">
            <v>1</v>
          </cell>
        </row>
        <row r="12">
          <cell r="N12">
            <v>1</v>
          </cell>
        </row>
        <row r="13">
          <cell r="N13">
            <v>1</v>
          </cell>
        </row>
        <row r="14">
          <cell r="N14">
            <v>1</v>
          </cell>
        </row>
        <row r="15">
          <cell r="N15">
            <v>4</v>
          </cell>
        </row>
        <row r="16">
          <cell r="N16">
            <v>1</v>
          </cell>
        </row>
        <row r="19">
          <cell r="N19">
            <v>1</v>
          </cell>
        </row>
        <row r="22">
          <cell r="N22">
            <v>1</v>
          </cell>
        </row>
        <row r="23">
          <cell r="N23">
            <v>1</v>
          </cell>
        </row>
        <row r="26">
          <cell r="N26">
            <v>0</v>
          </cell>
        </row>
        <row r="27">
          <cell r="N27">
            <v>0</v>
          </cell>
        </row>
        <row r="28">
          <cell r="N28">
            <v>0</v>
          </cell>
        </row>
        <row r="29">
          <cell r="N29">
            <v>0</v>
          </cell>
        </row>
        <row r="30">
          <cell r="N30">
            <v>0</v>
          </cell>
        </row>
      </sheetData>
      <sheetData sheetId="4"/>
      <sheetData sheetId="5">
        <row r="11">
          <cell r="N11">
            <v>0</v>
          </cell>
        </row>
        <row r="12">
          <cell r="N12">
            <v>0</v>
          </cell>
        </row>
        <row r="13">
          <cell r="N13">
            <v>0</v>
          </cell>
        </row>
        <row r="14">
          <cell r="N14">
            <v>0</v>
          </cell>
        </row>
        <row r="15">
          <cell r="N15">
            <v>0</v>
          </cell>
        </row>
        <row r="16">
          <cell r="N16">
            <v>0</v>
          </cell>
        </row>
        <row r="19">
          <cell r="N19">
            <v>0</v>
          </cell>
        </row>
        <row r="22">
          <cell r="N22">
            <v>0</v>
          </cell>
        </row>
        <row r="23">
          <cell r="N23">
            <v>0</v>
          </cell>
        </row>
        <row r="26">
          <cell r="N26">
            <v>2</v>
          </cell>
        </row>
        <row r="27">
          <cell r="N27">
            <v>0</v>
          </cell>
        </row>
        <row r="28">
          <cell r="N28">
            <v>0</v>
          </cell>
        </row>
        <row r="29">
          <cell r="N29">
            <v>0</v>
          </cell>
        </row>
        <row r="30">
          <cell r="N30">
            <v>0</v>
          </cell>
        </row>
      </sheetData>
      <sheetData sheetId="6"/>
      <sheetData sheetId="7">
        <row r="11">
          <cell r="N11">
            <v>0</v>
          </cell>
        </row>
        <row r="12">
          <cell r="N12">
            <v>0</v>
          </cell>
        </row>
        <row r="13">
          <cell r="N13">
            <v>0</v>
          </cell>
        </row>
        <row r="14">
          <cell r="N14">
            <v>0</v>
          </cell>
        </row>
        <row r="15">
          <cell r="N15">
            <v>0</v>
          </cell>
        </row>
        <row r="16">
          <cell r="N16">
            <v>2</v>
          </cell>
        </row>
        <row r="19">
          <cell r="N19">
            <v>0</v>
          </cell>
        </row>
        <row r="22">
          <cell r="N22">
            <v>0</v>
          </cell>
        </row>
        <row r="23">
          <cell r="N23">
            <v>0</v>
          </cell>
        </row>
        <row r="26">
          <cell r="N26">
            <v>0</v>
          </cell>
        </row>
        <row r="27">
          <cell r="N27">
            <v>0</v>
          </cell>
        </row>
        <row r="28">
          <cell r="N28">
            <v>0</v>
          </cell>
        </row>
        <row r="29">
          <cell r="N29">
            <v>0</v>
          </cell>
        </row>
        <row r="30">
          <cell r="N30">
            <v>0</v>
          </cell>
        </row>
      </sheetData>
      <sheetData sheetId="8"/>
      <sheetData sheetId="9">
        <row r="11">
          <cell r="N11">
            <v>0</v>
          </cell>
        </row>
        <row r="12">
          <cell r="N12">
            <v>0</v>
          </cell>
        </row>
        <row r="13">
          <cell r="N13">
            <v>0</v>
          </cell>
        </row>
        <row r="14">
          <cell r="N14">
            <v>0</v>
          </cell>
        </row>
        <row r="15">
          <cell r="N15">
            <v>0</v>
          </cell>
        </row>
        <row r="16">
          <cell r="N16">
            <v>0</v>
          </cell>
        </row>
        <row r="19">
          <cell r="N19">
            <v>0</v>
          </cell>
        </row>
        <row r="22">
          <cell r="N22">
            <v>0</v>
          </cell>
        </row>
        <row r="23">
          <cell r="N23">
            <v>0</v>
          </cell>
        </row>
        <row r="26">
          <cell r="N26">
            <v>0</v>
          </cell>
        </row>
        <row r="27">
          <cell r="N27">
            <v>0</v>
          </cell>
        </row>
        <row r="28">
          <cell r="N28">
            <v>0</v>
          </cell>
        </row>
        <row r="29">
          <cell r="N29">
            <v>0</v>
          </cell>
        </row>
        <row r="30">
          <cell r="N30">
            <v>0</v>
          </cell>
        </row>
      </sheetData>
      <sheetData sheetId="10"/>
      <sheetData sheetId="11">
        <row r="11">
          <cell r="N11">
            <v>0</v>
          </cell>
        </row>
        <row r="12">
          <cell r="N12">
            <v>0</v>
          </cell>
        </row>
        <row r="13">
          <cell r="N13">
            <v>0</v>
          </cell>
        </row>
        <row r="14">
          <cell r="N14">
            <v>0</v>
          </cell>
        </row>
        <row r="15">
          <cell r="N15">
            <v>0</v>
          </cell>
        </row>
        <row r="16">
          <cell r="N16">
            <v>2</v>
          </cell>
        </row>
        <row r="19">
          <cell r="N19">
            <v>0</v>
          </cell>
        </row>
        <row r="22">
          <cell r="N22">
            <v>0</v>
          </cell>
        </row>
        <row r="23">
          <cell r="N23">
            <v>0</v>
          </cell>
        </row>
        <row r="26">
          <cell r="N26">
            <v>0</v>
          </cell>
        </row>
        <row r="27">
          <cell r="N27">
            <v>0</v>
          </cell>
        </row>
        <row r="28">
          <cell r="N28">
            <v>0</v>
          </cell>
        </row>
        <row r="29">
          <cell r="N29">
            <v>0</v>
          </cell>
        </row>
        <row r="30">
          <cell r="N30">
            <v>0</v>
          </cell>
        </row>
      </sheetData>
      <sheetData sheetId="12"/>
      <sheetData sheetId="13">
        <row r="11">
          <cell r="N11">
            <v>0</v>
          </cell>
        </row>
        <row r="12">
          <cell r="N12">
            <v>0</v>
          </cell>
        </row>
        <row r="13">
          <cell r="N13">
            <v>0</v>
          </cell>
        </row>
        <row r="14">
          <cell r="N14">
            <v>0</v>
          </cell>
        </row>
        <row r="15">
          <cell r="N15">
            <v>0</v>
          </cell>
        </row>
        <row r="16">
          <cell r="N16">
            <v>3</v>
          </cell>
        </row>
        <row r="19">
          <cell r="N19">
            <v>0</v>
          </cell>
        </row>
        <row r="22">
          <cell r="N22">
            <v>0</v>
          </cell>
        </row>
        <row r="23">
          <cell r="N23">
            <v>0</v>
          </cell>
        </row>
        <row r="26">
          <cell r="N26">
            <v>0</v>
          </cell>
        </row>
        <row r="27">
          <cell r="N27">
            <v>0</v>
          </cell>
        </row>
        <row r="28">
          <cell r="N28">
            <v>0</v>
          </cell>
        </row>
        <row r="29">
          <cell r="N29">
            <v>0</v>
          </cell>
        </row>
        <row r="30">
          <cell r="N30">
            <v>0</v>
          </cell>
        </row>
      </sheetData>
      <sheetData sheetId="14"/>
      <sheetData sheetId="15">
        <row r="11">
          <cell r="N11">
            <v>0</v>
          </cell>
        </row>
        <row r="12">
          <cell r="N12">
            <v>0</v>
          </cell>
        </row>
        <row r="13">
          <cell r="N13">
            <v>0</v>
          </cell>
        </row>
        <row r="14">
          <cell r="N14">
            <v>0</v>
          </cell>
        </row>
        <row r="15">
          <cell r="N15">
            <v>0</v>
          </cell>
        </row>
        <row r="16">
          <cell r="N16">
            <v>1</v>
          </cell>
        </row>
        <row r="19">
          <cell r="N19">
            <v>0</v>
          </cell>
        </row>
        <row r="22">
          <cell r="N22">
            <v>0</v>
          </cell>
        </row>
        <row r="23">
          <cell r="N23">
            <v>0</v>
          </cell>
        </row>
        <row r="26">
          <cell r="N26">
            <v>0</v>
          </cell>
        </row>
        <row r="27">
          <cell r="N27">
            <v>0</v>
          </cell>
        </row>
        <row r="28">
          <cell r="N28">
            <v>0</v>
          </cell>
        </row>
        <row r="29">
          <cell r="N29">
            <v>0</v>
          </cell>
        </row>
        <row r="30">
          <cell r="N30">
            <v>0</v>
          </cell>
        </row>
      </sheetData>
      <sheetData sheetId="16"/>
      <sheetData sheetId="17">
        <row r="11">
          <cell r="N11">
            <v>0</v>
          </cell>
        </row>
        <row r="12">
          <cell r="N12">
            <v>0</v>
          </cell>
        </row>
        <row r="13">
          <cell r="N13">
            <v>0</v>
          </cell>
        </row>
        <row r="14">
          <cell r="N14">
            <v>0</v>
          </cell>
        </row>
        <row r="15">
          <cell r="N15">
            <v>0</v>
          </cell>
        </row>
        <row r="16">
          <cell r="N16">
            <v>1</v>
          </cell>
        </row>
        <row r="19">
          <cell r="N19">
            <v>0</v>
          </cell>
        </row>
        <row r="22">
          <cell r="N22">
            <v>0</v>
          </cell>
        </row>
        <row r="23">
          <cell r="N23">
            <v>0</v>
          </cell>
        </row>
        <row r="26">
          <cell r="N26">
            <v>0</v>
          </cell>
        </row>
        <row r="27">
          <cell r="N27">
            <v>0</v>
          </cell>
        </row>
        <row r="28">
          <cell r="N28">
            <v>0</v>
          </cell>
        </row>
        <row r="29">
          <cell r="N29">
            <v>0</v>
          </cell>
        </row>
        <row r="30">
          <cell r="N30">
            <v>0</v>
          </cell>
        </row>
      </sheetData>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egled IPA projekata"/>
    </sheetNames>
    <sheetDataSet>
      <sheetData sheetId="0" refreshError="1"/>
      <sheetData sheetId="1" refreshError="1">
        <row r="13">
          <cell r="A13" t="str">
            <v>UKUPNO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5"/>
  <sheetViews>
    <sheetView view="pageBreakPreview" topLeftCell="A7" zoomScale="80" zoomScaleNormal="100" zoomScaleSheetLayoutView="80" workbookViewId="0">
      <selection activeCell="A16" sqref="A16:X17"/>
    </sheetView>
  </sheetViews>
  <sheetFormatPr defaultRowHeight="12.75" x14ac:dyDescent="0.2"/>
  <cols>
    <col min="1" max="1" width="3.42578125" style="314" customWidth="1"/>
    <col min="2" max="2" width="7.85546875" style="315" customWidth="1"/>
    <col min="3" max="3" width="15.42578125" customWidth="1"/>
    <col min="4" max="4" width="18.85546875" customWidth="1"/>
    <col min="5" max="5" width="16.85546875" customWidth="1"/>
    <col min="6" max="6" width="19.140625" customWidth="1"/>
    <col min="7" max="7" width="12.140625" customWidth="1"/>
    <col min="8" max="8" width="11.7109375" customWidth="1"/>
    <col min="9" max="9" width="3.5703125" customWidth="1"/>
    <col min="10" max="10" width="12.42578125" customWidth="1"/>
    <col min="11" max="11" width="3.28515625" customWidth="1"/>
    <col min="12" max="12" width="7.28515625" customWidth="1"/>
    <col min="13" max="13" width="12.28515625" customWidth="1"/>
    <col min="14" max="14" width="3.28515625" customWidth="1"/>
    <col min="15" max="15" width="13.7109375" customWidth="1"/>
    <col min="16" max="16" width="3.28515625" customWidth="1"/>
    <col min="17" max="17" width="11.85546875" style="313" customWidth="1"/>
    <col min="18" max="18" width="8.85546875" style="316" customWidth="1"/>
    <col min="19" max="19" width="16.5703125" style="316" customWidth="1"/>
    <col min="20" max="20" width="13.28515625" style="316" customWidth="1"/>
    <col min="21" max="21" width="12.140625" style="316" customWidth="1"/>
    <col min="22" max="22" width="15.7109375" style="313" customWidth="1"/>
    <col min="23" max="23" width="14.140625" style="313" customWidth="1"/>
    <col min="24" max="24" width="23.42578125" style="313" customWidth="1"/>
    <col min="25" max="46" width="9.140625" style="242"/>
    <col min="257" max="257" width="3.42578125" customWidth="1"/>
    <col min="258" max="258" width="7.85546875" customWidth="1"/>
    <col min="259" max="259" width="15.42578125" customWidth="1"/>
    <col min="260" max="260" width="18.85546875" customWidth="1"/>
    <col min="261" max="261" width="16.85546875" customWidth="1"/>
    <col min="262" max="262" width="19.140625" customWidth="1"/>
    <col min="263" max="263" width="12.140625" customWidth="1"/>
    <col min="264" max="264" width="11.7109375" customWidth="1"/>
    <col min="265" max="265" width="3.5703125" customWidth="1"/>
    <col min="266" max="266" width="12.42578125" customWidth="1"/>
    <col min="267" max="267" width="3.28515625" customWidth="1"/>
    <col min="268" max="268" width="7.28515625" customWidth="1"/>
    <col min="269" max="269" width="12.28515625" customWidth="1"/>
    <col min="270" max="270" width="3.28515625" customWidth="1"/>
    <col min="271" max="271" width="13.7109375" customWidth="1"/>
    <col min="272" max="272" width="3.28515625" customWidth="1"/>
    <col min="273" max="273" width="11.85546875" customWidth="1"/>
    <col min="274" max="274" width="8.85546875" customWidth="1"/>
    <col min="275" max="275" width="16.5703125" customWidth="1"/>
    <col min="276" max="276" width="13.28515625" customWidth="1"/>
    <col min="277" max="277" width="12.140625" customWidth="1"/>
    <col min="278" max="278" width="15.7109375" customWidth="1"/>
    <col min="279" max="279" width="14.140625" customWidth="1"/>
    <col min="280" max="280" width="23.42578125" customWidth="1"/>
    <col min="513" max="513" width="3.42578125" customWidth="1"/>
    <col min="514" max="514" width="7.85546875" customWidth="1"/>
    <col min="515" max="515" width="15.42578125" customWidth="1"/>
    <col min="516" max="516" width="18.85546875" customWidth="1"/>
    <col min="517" max="517" width="16.85546875" customWidth="1"/>
    <col min="518" max="518" width="19.140625" customWidth="1"/>
    <col min="519" max="519" width="12.140625" customWidth="1"/>
    <col min="520" max="520" width="11.7109375" customWidth="1"/>
    <col min="521" max="521" width="3.5703125" customWidth="1"/>
    <col min="522" max="522" width="12.42578125" customWidth="1"/>
    <col min="523" max="523" width="3.28515625" customWidth="1"/>
    <col min="524" max="524" width="7.28515625" customWidth="1"/>
    <col min="525" max="525" width="12.28515625" customWidth="1"/>
    <col min="526" max="526" width="3.28515625" customWidth="1"/>
    <col min="527" max="527" width="13.7109375" customWidth="1"/>
    <col min="528" max="528" width="3.28515625" customWidth="1"/>
    <col min="529" max="529" width="11.85546875" customWidth="1"/>
    <col min="530" max="530" width="8.85546875" customWidth="1"/>
    <col min="531" max="531" width="16.5703125" customWidth="1"/>
    <col min="532" max="532" width="13.28515625" customWidth="1"/>
    <col min="533" max="533" width="12.140625" customWidth="1"/>
    <col min="534" max="534" width="15.7109375" customWidth="1"/>
    <col min="535" max="535" width="14.140625" customWidth="1"/>
    <col min="536" max="536" width="23.42578125" customWidth="1"/>
    <col min="769" max="769" width="3.42578125" customWidth="1"/>
    <col min="770" max="770" width="7.85546875" customWidth="1"/>
    <col min="771" max="771" width="15.42578125" customWidth="1"/>
    <col min="772" max="772" width="18.85546875" customWidth="1"/>
    <col min="773" max="773" width="16.85546875" customWidth="1"/>
    <col min="774" max="774" width="19.140625" customWidth="1"/>
    <col min="775" max="775" width="12.140625" customWidth="1"/>
    <col min="776" max="776" width="11.7109375" customWidth="1"/>
    <col min="777" max="777" width="3.5703125" customWidth="1"/>
    <col min="778" max="778" width="12.42578125" customWidth="1"/>
    <col min="779" max="779" width="3.28515625" customWidth="1"/>
    <col min="780" max="780" width="7.28515625" customWidth="1"/>
    <col min="781" max="781" width="12.28515625" customWidth="1"/>
    <col min="782" max="782" width="3.28515625" customWidth="1"/>
    <col min="783" max="783" width="13.7109375" customWidth="1"/>
    <col min="784" max="784" width="3.28515625" customWidth="1"/>
    <col min="785" max="785" width="11.85546875" customWidth="1"/>
    <col min="786" max="786" width="8.85546875" customWidth="1"/>
    <col min="787" max="787" width="16.5703125" customWidth="1"/>
    <col min="788" max="788" width="13.28515625" customWidth="1"/>
    <col min="789" max="789" width="12.140625" customWidth="1"/>
    <col min="790" max="790" width="15.7109375" customWidth="1"/>
    <col min="791" max="791" width="14.140625" customWidth="1"/>
    <col min="792" max="792" width="23.42578125" customWidth="1"/>
    <col min="1025" max="1025" width="3.42578125" customWidth="1"/>
    <col min="1026" max="1026" width="7.85546875" customWidth="1"/>
    <col min="1027" max="1027" width="15.42578125" customWidth="1"/>
    <col min="1028" max="1028" width="18.85546875" customWidth="1"/>
    <col min="1029" max="1029" width="16.85546875" customWidth="1"/>
    <col min="1030" max="1030" width="19.140625" customWidth="1"/>
    <col min="1031" max="1031" width="12.140625" customWidth="1"/>
    <col min="1032" max="1032" width="11.7109375" customWidth="1"/>
    <col min="1033" max="1033" width="3.5703125" customWidth="1"/>
    <col min="1034" max="1034" width="12.42578125" customWidth="1"/>
    <col min="1035" max="1035" width="3.28515625" customWidth="1"/>
    <col min="1036" max="1036" width="7.28515625" customWidth="1"/>
    <col min="1037" max="1037" width="12.28515625" customWidth="1"/>
    <col min="1038" max="1038" width="3.28515625" customWidth="1"/>
    <col min="1039" max="1039" width="13.7109375" customWidth="1"/>
    <col min="1040" max="1040" width="3.28515625" customWidth="1"/>
    <col min="1041" max="1041" width="11.85546875" customWidth="1"/>
    <col min="1042" max="1042" width="8.85546875" customWidth="1"/>
    <col min="1043" max="1043" width="16.5703125" customWidth="1"/>
    <col min="1044" max="1044" width="13.28515625" customWidth="1"/>
    <col min="1045" max="1045" width="12.140625" customWidth="1"/>
    <col min="1046" max="1046" width="15.7109375" customWidth="1"/>
    <col min="1047" max="1047" width="14.140625" customWidth="1"/>
    <col min="1048" max="1048" width="23.42578125" customWidth="1"/>
    <col min="1281" max="1281" width="3.42578125" customWidth="1"/>
    <col min="1282" max="1282" width="7.85546875" customWidth="1"/>
    <col min="1283" max="1283" width="15.42578125" customWidth="1"/>
    <col min="1284" max="1284" width="18.85546875" customWidth="1"/>
    <col min="1285" max="1285" width="16.85546875" customWidth="1"/>
    <col min="1286" max="1286" width="19.140625" customWidth="1"/>
    <col min="1287" max="1287" width="12.140625" customWidth="1"/>
    <col min="1288" max="1288" width="11.7109375" customWidth="1"/>
    <col min="1289" max="1289" width="3.5703125" customWidth="1"/>
    <col min="1290" max="1290" width="12.42578125" customWidth="1"/>
    <col min="1291" max="1291" width="3.28515625" customWidth="1"/>
    <col min="1292" max="1292" width="7.28515625" customWidth="1"/>
    <col min="1293" max="1293" width="12.28515625" customWidth="1"/>
    <col min="1294" max="1294" width="3.28515625" customWidth="1"/>
    <col min="1295" max="1295" width="13.7109375" customWidth="1"/>
    <col min="1296" max="1296" width="3.28515625" customWidth="1"/>
    <col min="1297" max="1297" width="11.85546875" customWidth="1"/>
    <col min="1298" max="1298" width="8.85546875" customWidth="1"/>
    <col min="1299" max="1299" width="16.5703125" customWidth="1"/>
    <col min="1300" max="1300" width="13.28515625" customWidth="1"/>
    <col min="1301" max="1301" width="12.140625" customWidth="1"/>
    <col min="1302" max="1302" width="15.7109375" customWidth="1"/>
    <col min="1303" max="1303" width="14.140625" customWidth="1"/>
    <col min="1304" max="1304" width="23.42578125" customWidth="1"/>
    <col min="1537" max="1537" width="3.42578125" customWidth="1"/>
    <col min="1538" max="1538" width="7.85546875" customWidth="1"/>
    <col min="1539" max="1539" width="15.42578125" customWidth="1"/>
    <col min="1540" max="1540" width="18.85546875" customWidth="1"/>
    <col min="1541" max="1541" width="16.85546875" customWidth="1"/>
    <col min="1542" max="1542" width="19.140625" customWidth="1"/>
    <col min="1543" max="1543" width="12.140625" customWidth="1"/>
    <col min="1544" max="1544" width="11.7109375" customWidth="1"/>
    <col min="1545" max="1545" width="3.5703125" customWidth="1"/>
    <col min="1546" max="1546" width="12.42578125" customWidth="1"/>
    <col min="1547" max="1547" width="3.28515625" customWidth="1"/>
    <col min="1548" max="1548" width="7.28515625" customWidth="1"/>
    <col min="1549" max="1549" width="12.28515625" customWidth="1"/>
    <col min="1550" max="1550" width="3.28515625" customWidth="1"/>
    <col min="1551" max="1551" width="13.7109375" customWidth="1"/>
    <col min="1552" max="1552" width="3.28515625" customWidth="1"/>
    <col min="1553" max="1553" width="11.85546875" customWidth="1"/>
    <col min="1554" max="1554" width="8.85546875" customWidth="1"/>
    <col min="1555" max="1555" width="16.5703125" customWidth="1"/>
    <col min="1556" max="1556" width="13.28515625" customWidth="1"/>
    <col min="1557" max="1557" width="12.140625" customWidth="1"/>
    <col min="1558" max="1558" width="15.7109375" customWidth="1"/>
    <col min="1559" max="1559" width="14.140625" customWidth="1"/>
    <col min="1560" max="1560" width="23.42578125" customWidth="1"/>
    <col min="1793" max="1793" width="3.42578125" customWidth="1"/>
    <col min="1794" max="1794" width="7.85546875" customWidth="1"/>
    <col min="1795" max="1795" width="15.42578125" customWidth="1"/>
    <col min="1796" max="1796" width="18.85546875" customWidth="1"/>
    <col min="1797" max="1797" width="16.85546875" customWidth="1"/>
    <col min="1798" max="1798" width="19.140625" customWidth="1"/>
    <col min="1799" max="1799" width="12.140625" customWidth="1"/>
    <col min="1800" max="1800" width="11.7109375" customWidth="1"/>
    <col min="1801" max="1801" width="3.5703125" customWidth="1"/>
    <col min="1802" max="1802" width="12.42578125" customWidth="1"/>
    <col min="1803" max="1803" width="3.28515625" customWidth="1"/>
    <col min="1804" max="1804" width="7.28515625" customWidth="1"/>
    <col min="1805" max="1805" width="12.28515625" customWidth="1"/>
    <col min="1806" max="1806" width="3.28515625" customWidth="1"/>
    <col min="1807" max="1807" width="13.7109375" customWidth="1"/>
    <col min="1808" max="1808" width="3.28515625" customWidth="1"/>
    <col min="1809" max="1809" width="11.85546875" customWidth="1"/>
    <col min="1810" max="1810" width="8.85546875" customWidth="1"/>
    <col min="1811" max="1811" width="16.5703125" customWidth="1"/>
    <col min="1812" max="1812" width="13.28515625" customWidth="1"/>
    <col min="1813" max="1813" width="12.140625" customWidth="1"/>
    <col min="1814" max="1814" width="15.7109375" customWidth="1"/>
    <col min="1815" max="1815" width="14.140625" customWidth="1"/>
    <col min="1816" max="1816" width="23.42578125" customWidth="1"/>
    <col min="2049" max="2049" width="3.42578125" customWidth="1"/>
    <col min="2050" max="2050" width="7.85546875" customWidth="1"/>
    <col min="2051" max="2051" width="15.42578125" customWidth="1"/>
    <col min="2052" max="2052" width="18.85546875" customWidth="1"/>
    <col min="2053" max="2053" width="16.85546875" customWidth="1"/>
    <col min="2054" max="2054" width="19.140625" customWidth="1"/>
    <col min="2055" max="2055" width="12.140625" customWidth="1"/>
    <col min="2056" max="2056" width="11.7109375" customWidth="1"/>
    <col min="2057" max="2057" width="3.5703125" customWidth="1"/>
    <col min="2058" max="2058" width="12.42578125" customWidth="1"/>
    <col min="2059" max="2059" width="3.28515625" customWidth="1"/>
    <col min="2060" max="2060" width="7.28515625" customWidth="1"/>
    <col min="2061" max="2061" width="12.28515625" customWidth="1"/>
    <col min="2062" max="2062" width="3.28515625" customWidth="1"/>
    <col min="2063" max="2063" width="13.7109375" customWidth="1"/>
    <col min="2064" max="2064" width="3.28515625" customWidth="1"/>
    <col min="2065" max="2065" width="11.85546875" customWidth="1"/>
    <col min="2066" max="2066" width="8.85546875" customWidth="1"/>
    <col min="2067" max="2067" width="16.5703125" customWidth="1"/>
    <col min="2068" max="2068" width="13.28515625" customWidth="1"/>
    <col min="2069" max="2069" width="12.140625" customWidth="1"/>
    <col min="2070" max="2070" width="15.7109375" customWidth="1"/>
    <col min="2071" max="2071" width="14.140625" customWidth="1"/>
    <col min="2072" max="2072" width="23.42578125" customWidth="1"/>
    <col min="2305" max="2305" width="3.42578125" customWidth="1"/>
    <col min="2306" max="2306" width="7.85546875" customWidth="1"/>
    <col min="2307" max="2307" width="15.42578125" customWidth="1"/>
    <col min="2308" max="2308" width="18.85546875" customWidth="1"/>
    <col min="2309" max="2309" width="16.85546875" customWidth="1"/>
    <col min="2310" max="2310" width="19.140625" customWidth="1"/>
    <col min="2311" max="2311" width="12.140625" customWidth="1"/>
    <col min="2312" max="2312" width="11.7109375" customWidth="1"/>
    <col min="2313" max="2313" width="3.5703125" customWidth="1"/>
    <col min="2314" max="2314" width="12.42578125" customWidth="1"/>
    <col min="2315" max="2315" width="3.28515625" customWidth="1"/>
    <col min="2316" max="2316" width="7.28515625" customWidth="1"/>
    <col min="2317" max="2317" width="12.28515625" customWidth="1"/>
    <col min="2318" max="2318" width="3.28515625" customWidth="1"/>
    <col min="2319" max="2319" width="13.7109375" customWidth="1"/>
    <col min="2320" max="2320" width="3.28515625" customWidth="1"/>
    <col min="2321" max="2321" width="11.85546875" customWidth="1"/>
    <col min="2322" max="2322" width="8.85546875" customWidth="1"/>
    <col min="2323" max="2323" width="16.5703125" customWidth="1"/>
    <col min="2324" max="2324" width="13.28515625" customWidth="1"/>
    <col min="2325" max="2325" width="12.140625" customWidth="1"/>
    <col min="2326" max="2326" width="15.7109375" customWidth="1"/>
    <col min="2327" max="2327" width="14.140625" customWidth="1"/>
    <col min="2328" max="2328" width="23.42578125" customWidth="1"/>
    <col min="2561" max="2561" width="3.42578125" customWidth="1"/>
    <col min="2562" max="2562" width="7.85546875" customWidth="1"/>
    <col min="2563" max="2563" width="15.42578125" customWidth="1"/>
    <col min="2564" max="2564" width="18.85546875" customWidth="1"/>
    <col min="2565" max="2565" width="16.85546875" customWidth="1"/>
    <col min="2566" max="2566" width="19.140625" customWidth="1"/>
    <col min="2567" max="2567" width="12.140625" customWidth="1"/>
    <col min="2568" max="2568" width="11.7109375" customWidth="1"/>
    <col min="2569" max="2569" width="3.5703125" customWidth="1"/>
    <col min="2570" max="2570" width="12.42578125" customWidth="1"/>
    <col min="2571" max="2571" width="3.28515625" customWidth="1"/>
    <col min="2572" max="2572" width="7.28515625" customWidth="1"/>
    <col min="2573" max="2573" width="12.28515625" customWidth="1"/>
    <col min="2574" max="2574" width="3.28515625" customWidth="1"/>
    <col min="2575" max="2575" width="13.7109375" customWidth="1"/>
    <col min="2576" max="2576" width="3.28515625" customWidth="1"/>
    <col min="2577" max="2577" width="11.85546875" customWidth="1"/>
    <col min="2578" max="2578" width="8.85546875" customWidth="1"/>
    <col min="2579" max="2579" width="16.5703125" customWidth="1"/>
    <col min="2580" max="2580" width="13.28515625" customWidth="1"/>
    <col min="2581" max="2581" width="12.140625" customWidth="1"/>
    <col min="2582" max="2582" width="15.7109375" customWidth="1"/>
    <col min="2583" max="2583" width="14.140625" customWidth="1"/>
    <col min="2584" max="2584" width="23.42578125" customWidth="1"/>
    <col min="2817" max="2817" width="3.42578125" customWidth="1"/>
    <col min="2818" max="2818" width="7.85546875" customWidth="1"/>
    <col min="2819" max="2819" width="15.42578125" customWidth="1"/>
    <col min="2820" max="2820" width="18.85546875" customWidth="1"/>
    <col min="2821" max="2821" width="16.85546875" customWidth="1"/>
    <col min="2822" max="2822" width="19.140625" customWidth="1"/>
    <col min="2823" max="2823" width="12.140625" customWidth="1"/>
    <col min="2824" max="2824" width="11.7109375" customWidth="1"/>
    <col min="2825" max="2825" width="3.5703125" customWidth="1"/>
    <col min="2826" max="2826" width="12.42578125" customWidth="1"/>
    <col min="2827" max="2827" width="3.28515625" customWidth="1"/>
    <col min="2828" max="2828" width="7.28515625" customWidth="1"/>
    <col min="2829" max="2829" width="12.28515625" customWidth="1"/>
    <col min="2830" max="2830" width="3.28515625" customWidth="1"/>
    <col min="2831" max="2831" width="13.7109375" customWidth="1"/>
    <col min="2832" max="2832" width="3.28515625" customWidth="1"/>
    <col min="2833" max="2833" width="11.85546875" customWidth="1"/>
    <col min="2834" max="2834" width="8.85546875" customWidth="1"/>
    <col min="2835" max="2835" width="16.5703125" customWidth="1"/>
    <col min="2836" max="2836" width="13.28515625" customWidth="1"/>
    <col min="2837" max="2837" width="12.140625" customWidth="1"/>
    <col min="2838" max="2838" width="15.7109375" customWidth="1"/>
    <col min="2839" max="2839" width="14.140625" customWidth="1"/>
    <col min="2840" max="2840" width="23.42578125" customWidth="1"/>
    <col min="3073" max="3073" width="3.42578125" customWidth="1"/>
    <col min="3074" max="3074" width="7.85546875" customWidth="1"/>
    <col min="3075" max="3075" width="15.42578125" customWidth="1"/>
    <col min="3076" max="3076" width="18.85546875" customWidth="1"/>
    <col min="3077" max="3077" width="16.85546875" customWidth="1"/>
    <col min="3078" max="3078" width="19.140625" customWidth="1"/>
    <col min="3079" max="3079" width="12.140625" customWidth="1"/>
    <col min="3080" max="3080" width="11.7109375" customWidth="1"/>
    <col min="3081" max="3081" width="3.5703125" customWidth="1"/>
    <col min="3082" max="3082" width="12.42578125" customWidth="1"/>
    <col min="3083" max="3083" width="3.28515625" customWidth="1"/>
    <col min="3084" max="3084" width="7.28515625" customWidth="1"/>
    <col min="3085" max="3085" width="12.28515625" customWidth="1"/>
    <col min="3086" max="3086" width="3.28515625" customWidth="1"/>
    <col min="3087" max="3087" width="13.7109375" customWidth="1"/>
    <col min="3088" max="3088" width="3.28515625" customWidth="1"/>
    <col min="3089" max="3089" width="11.85546875" customWidth="1"/>
    <col min="3090" max="3090" width="8.85546875" customWidth="1"/>
    <col min="3091" max="3091" width="16.5703125" customWidth="1"/>
    <col min="3092" max="3092" width="13.28515625" customWidth="1"/>
    <col min="3093" max="3093" width="12.140625" customWidth="1"/>
    <col min="3094" max="3094" width="15.7109375" customWidth="1"/>
    <col min="3095" max="3095" width="14.140625" customWidth="1"/>
    <col min="3096" max="3096" width="23.42578125" customWidth="1"/>
    <col min="3329" max="3329" width="3.42578125" customWidth="1"/>
    <col min="3330" max="3330" width="7.85546875" customWidth="1"/>
    <col min="3331" max="3331" width="15.42578125" customWidth="1"/>
    <col min="3332" max="3332" width="18.85546875" customWidth="1"/>
    <col min="3333" max="3333" width="16.85546875" customWidth="1"/>
    <col min="3334" max="3334" width="19.140625" customWidth="1"/>
    <col min="3335" max="3335" width="12.140625" customWidth="1"/>
    <col min="3336" max="3336" width="11.7109375" customWidth="1"/>
    <col min="3337" max="3337" width="3.5703125" customWidth="1"/>
    <col min="3338" max="3338" width="12.42578125" customWidth="1"/>
    <col min="3339" max="3339" width="3.28515625" customWidth="1"/>
    <col min="3340" max="3340" width="7.28515625" customWidth="1"/>
    <col min="3341" max="3341" width="12.28515625" customWidth="1"/>
    <col min="3342" max="3342" width="3.28515625" customWidth="1"/>
    <col min="3343" max="3343" width="13.7109375" customWidth="1"/>
    <col min="3344" max="3344" width="3.28515625" customWidth="1"/>
    <col min="3345" max="3345" width="11.85546875" customWidth="1"/>
    <col min="3346" max="3346" width="8.85546875" customWidth="1"/>
    <col min="3347" max="3347" width="16.5703125" customWidth="1"/>
    <col min="3348" max="3348" width="13.28515625" customWidth="1"/>
    <col min="3349" max="3349" width="12.140625" customWidth="1"/>
    <col min="3350" max="3350" width="15.7109375" customWidth="1"/>
    <col min="3351" max="3351" width="14.140625" customWidth="1"/>
    <col min="3352" max="3352" width="23.42578125" customWidth="1"/>
    <col min="3585" max="3585" width="3.42578125" customWidth="1"/>
    <col min="3586" max="3586" width="7.85546875" customWidth="1"/>
    <col min="3587" max="3587" width="15.42578125" customWidth="1"/>
    <col min="3588" max="3588" width="18.85546875" customWidth="1"/>
    <col min="3589" max="3589" width="16.85546875" customWidth="1"/>
    <col min="3590" max="3590" width="19.140625" customWidth="1"/>
    <col min="3591" max="3591" width="12.140625" customWidth="1"/>
    <col min="3592" max="3592" width="11.7109375" customWidth="1"/>
    <col min="3593" max="3593" width="3.5703125" customWidth="1"/>
    <col min="3594" max="3594" width="12.42578125" customWidth="1"/>
    <col min="3595" max="3595" width="3.28515625" customWidth="1"/>
    <col min="3596" max="3596" width="7.28515625" customWidth="1"/>
    <col min="3597" max="3597" width="12.28515625" customWidth="1"/>
    <col min="3598" max="3598" width="3.28515625" customWidth="1"/>
    <col min="3599" max="3599" width="13.7109375" customWidth="1"/>
    <col min="3600" max="3600" width="3.28515625" customWidth="1"/>
    <col min="3601" max="3601" width="11.85546875" customWidth="1"/>
    <col min="3602" max="3602" width="8.85546875" customWidth="1"/>
    <col min="3603" max="3603" width="16.5703125" customWidth="1"/>
    <col min="3604" max="3604" width="13.28515625" customWidth="1"/>
    <col min="3605" max="3605" width="12.140625" customWidth="1"/>
    <col min="3606" max="3606" width="15.7109375" customWidth="1"/>
    <col min="3607" max="3607" width="14.140625" customWidth="1"/>
    <col min="3608" max="3608" width="23.42578125" customWidth="1"/>
    <col min="3841" max="3841" width="3.42578125" customWidth="1"/>
    <col min="3842" max="3842" width="7.85546875" customWidth="1"/>
    <col min="3843" max="3843" width="15.42578125" customWidth="1"/>
    <col min="3844" max="3844" width="18.85546875" customWidth="1"/>
    <col min="3845" max="3845" width="16.85546875" customWidth="1"/>
    <col min="3846" max="3846" width="19.140625" customWidth="1"/>
    <col min="3847" max="3847" width="12.140625" customWidth="1"/>
    <col min="3848" max="3848" width="11.7109375" customWidth="1"/>
    <col min="3849" max="3849" width="3.5703125" customWidth="1"/>
    <col min="3850" max="3850" width="12.42578125" customWidth="1"/>
    <col min="3851" max="3851" width="3.28515625" customWidth="1"/>
    <col min="3852" max="3852" width="7.28515625" customWidth="1"/>
    <col min="3853" max="3853" width="12.28515625" customWidth="1"/>
    <col min="3854" max="3854" width="3.28515625" customWidth="1"/>
    <col min="3855" max="3855" width="13.7109375" customWidth="1"/>
    <col min="3856" max="3856" width="3.28515625" customWidth="1"/>
    <col min="3857" max="3857" width="11.85546875" customWidth="1"/>
    <col min="3858" max="3858" width="8.85546875" customWidth="1"/>
    <col min="3859" max="3859" width="16.5703125" customWidth="1"/>
    <col min="3860" max="3860" width="13.28515625" customWidth="1"/>
    <col min="3861" max="3861" width="12.140625" customWidth="1"/>
    <col min="3862" max="3862" width="15.7109375" customWidth="1"/>
    <col min="3863" max="3863" width="14.140625" customWidth="1"/>
    <col min="3864" max="3864" width="23.42578125" customWidth="1"/>
    <col min="4097" max="4097" width="3.42578125" customWidth="1"/>
    <col min="4098" max="4098" width="7.85546875" customWidth="1"/>
    <col min="4099" max="4099" width="15.42578125" customWidth="1"/>
    <col min="4100" max="4100" width="18.85546875" customWidth="1"/>
    <col min="4101" max="4101" width="16.85546875" customWidth="1"/>
    <col min="4102" max="4102" width="19.140625" customWidth="1"/>
    <col min="4103" max="4103" width="12.140625" customWidth="1"/>
    <col min="4104" max="4104" width="11.7109375" customWidth="1"/>
    <col min="4105" max="4105" width="3.5703125" customWidth="1"/>
    <col min="4106" max="4106" width="12.42578125" customWidth="1"/>
    <col min="4107" max="4107" width="3.28515625" customWidth="1"/>
    <col min="4108" max="4108" width="7.28515625" customWidth="1"/>
    <col min="4109" max="4109" width="12.28515625" customWidth="1"/>
    <col min="4110" max="4110" width="3.28515625" customWidth="1"/>
    <col min="4111" max="4111" width="13.7109375" customWidth="1"/>
    <col min="4112" max="4112" width="3.28515625" customWidth="1"/>
    <col min="4113" max="4113" width="11.85546875" customWidth="1"/>
    <col min="4114" max="4114" width="8.85546875" customWidth="1"/>
    <col min="4115" max="4115" width="16.5703125" customWidth="1"/>
    <col min="4116" max="4116" width="13.28515625" customWidth="1"/>
    <col min="4117" max="4117" width="12.140625" customWidth="1"/>
    <col min="4118" max="4118" width="15.7109375" customWidth="1"/>
    <col min="4119" max="4119" width="14.140625" customWidth="1"/>
    <col min="4120" max="4120" width="23.42578125" customWidth="1"/>
    <col min="4353" max="4353" width="3.42578125" customWidth="1"/>
    <col min="4354" max="4354" width="7.85546875" customWidth="1"/>
    <col min="4355" max="4355" width="15.42578125" customWidth="1"/>
    <col min="4356" max="4356" width="18.85546875" customWidth="1"/>
    <col min="4357" max="4357" width="16.85546875" customWidth="1"/>
    <col min="4358" max="4358" width="19.140625" customWidth="1"/>
    <col min="4359" max="4359" width="12.140625" customWidth="1"/>
    <col min="4360" max="4360" width="11.7109375" customWidth="1"/>
    <col min="4361" max="4361" width="3.5703125" customWidth="1"/>
    <col min="4362" max="4362" width="12.42578125" customWidth="1"/>
    <col min="4363" max="4363" width="3.28515625" customWidth="1"/>
    <col min="4364" max="4364" width="7.28515625" customWidth="1"/>
    <col min="4365" max="4365" width="12.28515625" customWidth="1"/>
    <col min="4366" max="4366" width="3.28515625" customWidth="1"/>
    <col min="4367" max="4367" width="13.7109375" customWidth="1"/>
    <col min="4368" max="4368" width="3.28515625" customWidth="1"/>
    <col min="4369" max="4369" width="11.85546875" customWidth="1"/>
    <col min="4370" max="4370" width="8.85546875" customWidth="1"/>
    <col min="4371" max="4371" width="16.5703125" customWidth="1"/>
    <col min="4372" max="4372" width="13.28515625" customWidth="1"/>
    <col min="4373" max="4373" width="12.140625" customWidth="1"/>
    <col min="4374" max="4374" width="15.7109375" customWidth="1"/>
    <col min="4375" max="4375" width="14.140625" customWidth="1"/>
    <col min="4376" max="4376" width="23.42578125" customWidth="1"/>
    <col min="4609" max="4609" width="3.42578125" customWidth="1"/>
    <col min="4610" max="4610" width="7.85546875" customWidth="1"/>
    <col min="4611" max="4611" width="15.42578125" customWidth="1"/>
    <col min="4612" max="4612" width="18.85546875" customWidth="1"/>
    <col min="4613" max="4613" width="16.85546875" customWidth="1"/>
    <col min="4614" max="4614" width="19.140625" customWidth="1"/>
    <col min="4615" max="4615" width="12.140625" customWidth="1"/>
    <col min="4616" max="4616" width="11.7109375" customWidth="1"/>
    <col min="4617" max="4617" width="3.5703125" customWidth="1"/>
    <col min="4618" max="4618" width="12.42578125" customWidth="1"/>
    <col min="4619" max="4619" width="3.28515625" customWidth="1"/>
    <col min="4620" max="4620" width="7.28515625" customWidth="1"/>
    <col min="4621" max="4621" width="12.28515625" customWidth="1"/>
    <col min="4622" max="4622" width="3.28515625" customWidth="1"/>
    <col min="4623" max="4623" width="13.7109375" customWidth="1"/>
    <col min="4624" max="4624" width="3.28515625" customWidth="1"/>
    <col min="4625" max="4625" width="11.85546875" customWidth="1"/>
    <col min="4626" max="4626" width="8.85546875" customWidth="1"/>
    <col min="4627" max="4627" width="16.5703125" customWidth="1"/>
    <col min="4628" max="4628" width="13.28515625" customWidth="1"/>
    <col min="4629" max="4629" width="12.140625" customWidth="1"/>
    <col min="4630" max="4630" width="15.7109375" customWidth="1"/>
    <col min="4631" max="4631" width="14.140625" customWidth="1"/>
    <col min="4632" max="4632" width="23.42578125" customWidth="1"/>
    <col min="4865" max="4865" width="3.42578125" customWidth="1"/>
    <col min="4866" max="4866" width="7.85546875" customWidth="1"/>
    <col min="4867" max="4867" width="15.42578125" customWidth="1"/>
    <col min="4868" max="4868" width="18.85546875" customWidth="1"/>
    <col min="4869" max="4869" width="16.85546875" customWidth="1"/>
    <col min="4870" max="4870" width="19.140625" customWidth="1"/>
    <col min="4871" max="4871" width="12.140625" customWidth="1"/>
    <col min="4872" max="4872" width="11.7109375" customWidth="1"/>
    <col min="4873" max="4873" width="3.5703125" customWidth="1"/>
    <col min="4874" max="4874" width="12.42578125" customWidth="1"/>
    <col min="4875" max="4875" width="3.28515625" customWidth="1"/>
    <col min="4876" max="4876" width="7.28515625" customWidth="1"/>
    <col min="4877" max="4877" width="12.28515625" customWidth="1"/>
    <col min="4878" max="4878" width="3.28515625" customWidth="1"/>
    <col min="4879" max="4879" width="13.7109375" customWidth="1"/>
    <col min="4880" max="4880" width="3.28515625" customWidth="1"/>
    <col min="4881" max="4881" width="11.85546875" customWidth="1"/>
    <col min="4882" max="4882" width="8.85546875" customWidth="1"/>
    <col min="4883" max="4883" width="16.5703125" customWidth="1"/>
    <col min="4884" max="4884" width="13.28515625" customWidth="1"/>
    <col min="4885" max="4885" width="12.140625" customWidth="1"/>
    <col min="4886" max="4886" width="15.7109375" customWidth="1"/>
    <col min="4887" max="4887" width="14.140625" customWidth="1"/>
    <col min="4888" max="4888" width="23.42578125" customWidth="1"/>
    <col min="5121" max="5121" width="3.42578125" customWidth="1"/>
    <col min="5122" max="5122" width="7.85546875" customWidth="1"/>
    <col min="5123" max="5123" width="15.42578125" customWidth="1"/>
    <col min="5124" max="5124" width="18.85546875" customWidth="1"/>
    <col min="5125" max="5125" width="16.85546875" customWidth="1"/>
    <col min="5126" max="5126" width="19.140625" customWidth="1"/>
    <col min="5127" max="5127" width="12.140625" customWidth="1"/>
    <col min="5128" max="5128" width="11.7109375" customWidth="1"/>
    <col min="5129" max="5129" width="3.5703125" customWidth="1"/>
    <col min="5130" max="5130" width="12.42578125" customWidth="1"/>
    <col min="5131" max="5131" width="3.28515625" customWidth="1"/>
    <col min="5132" max="5132" width="7.28515625" customWidth="1"/>
    <col min="5133" max="5133" width="12.28515625" customWidth="1"/>
    <col min="5134" max="5134" width="3.28515625" customWidth="1"/>
    <col min="5135" max="5135" width="13.7109375" customWidth="1"/>
    <col min="5136" max="5136" width="3.28515625" customWidth="1"/>
    <col min="5137" max="5137" width="11.85546875" customWidth="1"/>
    <col min="5138" max="5138" width="8.85546875" customWidth="1"/>
    <col min="5139" max="5139" width="16.5703125" customWidth="1"/>
    <col min="5140" max="5140" width="13.28515625" customWidth="1"/>
    <col min="5141" max="5141" width="12.140625" customWidth="1"/>
    <col min="5142" max="5142" width="15.7109375" customWidth="1"/>
    <col min="5143" max="5143" width="14.140625" customWidth="1"/>
    <col min="5144" max="5144" width="23.42578125" customWidth="1"/>
    <col min="5377" max="5377" width="3.42578125" customWidth="1"/>
    <col min="5378" max="5378" width="7.85546875" customWidth="1"/>
    <col min="5379" max="5379" width="15.42578125" customWidth="1"/>
    <col min="5380" max="5380" width="18.85546875" customWidth="1"/>
    <col min="5381" max="5381" width="16.85546875" customWidth="1"/>
    <col min="5382" max="5382" width="19.140625" customWidth="1"/>
    <col min="5383" max="5383" width="12.140625" customWidth="1"/>
    <col min="5384" max="5384" width="11.7109375" customWidth="1"/>
    <col min="5385" max="5385" width="3.5703125" customWidth="1"/>
    <col min="5386" max="5386" width="12.42578125" customWidth="1"/>
    <col min="5387" max="5387" width="3.28515625" customWidth="1"/>
    <col min="5388" max="5388" width="7.28515625" customWidth="1"/>
    <col min="5389" max="5389" width="12.28515625" customWidth="1"/>
    <col min="5390" max="5390" width="3.28515625" customWidth="1"/>
    <col min="5391" max="5391" width="13.7109375" customWidth="1"/>
    <col min="5392" max="5392" width="3.28515625" customWidth="1"/>
    <col min="5393" max="5393" width="11.85546875" customWidth="1"/>
    <col min="5394" max="5394" width="8.85546875" customWidth="1"/>
    <col min="5395" max="5395" width="16.5703125" customWidth="1"/>
    <col min="5396" max="5396" width="13.28515625" customWidth="1"/>
    <col min="5397" max="5397" width="12.140625" customWidth="1"/>
    <col min="5398" max="5398" width="15.7109375" customWidth="1"/>
    <col min="5399" max="5399" width="14.140625" customWidth="1"/>
    <col min="5400" max="5400" width="23.42578125" customWidth="1"/>
    <col min="5633" max="5633" width="3.42578125" customWidth="1"/>
    <col min="5634" max="5634" width="7.85546875" customWidth="1"/>
    <col min="5635" max="5635" width="15.42578125" customWidth="1"/>
    <col min="5636" max="5636" width="18.85546875" customWidth="1"/>
    <col min="5637" max="5637" width="16.85546875" customWidth="1"/>
    <col min="5638" max="5638" width="19.140625" customWidth="1"/>
    <col min="5639" max="5639" width="12.140625" customWidth="1"/>
    <col min="5640" max="5640" width="11.7109375" customWidth="1"/>
    <col min="5641" max="5641" width="3.5703125" customWidth="1"/>
    <col min="5642" max="5642" width="12.42578125" customWidth="1"/>
    <col min="5643" max="5643" width="3.28515625" customWidth="1"/>
    <col min="5644" max="5644" width="7.28515625" customWidth="1"/>
    <col min="5645" max="5645" width="12.28515625" customWidth="1"/>
    <col min="5646" max="5646" width="3.28515625" customWidth="1"/>
    <col min="5647" max="5647" width="13.7109375" customWidth="1"/>
    <col min="5648" max="5648" width="3.28515625" customWidth="1"/>
    <col min="5649" max="5649" width="11.85546875" customWidth="1"/>
    <col min="5650" max="5650" width="8.85546875" customWidth="1"/>
    <col min="5651" max="5651" width="16.5703125" customWidth="1"/>
    <col min="5652" max="5652" width="13.28515625" customWidth="1"/>
    <col min="5653" max="5653" width="12.140625" customWidth="1"/>
    <col min="5654" max="5654" width="15.7109375" customWidth="1"/>
    <col min="5655" max="5655" width="14.140625" customWidth="1"/>
    <col min="5656" max="5656" width="23.42578125" customWidth="1"/>
    <col min="5889" max="5889" width="3.42578125" customWidth="1"/>
    <col min="5890" max="5890" width="7.85546875" customWidth="1"/>
    <col min="5891" max="5891" width="15.42578125" customWidth="1"/>
    <col min="5892" max="5892" width="18.85546875" customWidth="1"/>
    <col min="5893" max="5893" width="16.85546875" customWidth="1"/>
    <col min="5894" max="5894" width="19.140625" customWidth="1"/>
    <col min="5895" max="5895" width="12.140625" customWidth="1"/>
    <col min="5896" max="5896" width="11.7109375" customWidth="1"/>
    <col min="5897" max="5897" width="3.5703125" customWidth="1"/>
    <col min="5898" max="5898" width="12.42578125" customWidth="1"/>
    <col min="5899" max="5899" width="3.28515625" customWidth="1"/>
    <col min="5900" max="5900" width="7.28515625" customWidth="1"/>
    <col min="5901" max="5901" width="12.28515625" customWidth="1"/>
    <col min="5902" max="5902" width="3.28515625" customWidth="1"/>
    <col min="5903" max="5903" width="13.7109375" customWidth="1"/>
    <col min="5904" max="5904" width="3.28515625" customWidth="1"/>
    <col min="5905" max="5905" width="11.85546875" customWidth="1"/>
    <col min="5906" max="5906" width="8.85546875" customWidth="1"/>
    <col min="5907" max="5907" width="16.5703125" customWidth="1"/>
    <col min="5908" max="5908" width="13.28515625" customWidth="1"/>
    <col min="5909" max="5909" width="12.140625" customWidth="1"/>
    <col min="5910" max="5910" width="15.7109375" customWidth="1"/>
    <col min="5911" max="5911" width="14.140625" customWidth="1"/>
    <col min="5912" max="5912" width="23.42578125" customWidth="1"/>
    <col min="6145" max="6145" width="3.42578125" customWidth="1"/>
    <col min="6146" max="6146" width="7.85546875" customWidth="1"/>
    <col min="6147" max="6147" width="15.42578125" customWidth="1"/>
    <col min="6148" max="6148" width="18.85546875" customWidth="1"/>
    <col min="6149" max="6149" width="16.85546875" customWidth="1"/>
    <col min="6150" max="6150" width="19.140625" customWidth="1"/>
    <col min="6151" max="6151" width="12.140625" customWidth="1"/>
    <col min="6152" max="6152" width="11.7109375" customWidth="1"/>
    <col min="6153" max="6153" width="3.5703125" customWidth="1"/>
    <col min="6154" max="6154" width="12.42578125" customWidth="1"/>
    <col min="6155" max="6155" width="3.28515625" customWidth="1"/>
    <col min="6156" max="6156" width="7.28515625" customWidth="1"/>
    <col min="6157" max="6157" width="12.28515625" customWidth="1"/>
    <col min="6158" max="6158" width="3.28515625" customWidth="1"/>
    <col min="6159" max="6159" width="13.7109375" customWidth="1"/>
    <col min="6160" max="6160" width="3.28515625" customWidth="1"/>
    <col min="6161" max="6161" width="11.85546875" customWidth="1"/>
    <col min="6162" max="6162" width="8.85546875" customWidth="1"/>
    <col min="6163" max="6163" width="16.5703125" customWidth="1"/>
    <col min="6164" max="6164" width="13.28515625" customWidth="1"/>
    <col min="6165" max="6165" width="12.140625" customWidth="1"/>
    <col min="6166" max="6166" width="15.7109375" customWidth="1"/>
    <col min="6167" max="6167" width="14.140625" customWidth="1"/>
    <col min="6168" max="6168" width="23.42578125" customWidth="1"/>
    <col min="6401" max="6401" width="3.42578125" customWidth="1"/>
    <col min="6402" max="6402" width="7.85546875" customWidth="1"/>
    <col min="6403" max="6403" width="15.42578125" customWidth="1"/>
    <col min="6404" max="6404" width="18.85546875" customWidth="1"/>
    <col min="6405" max="6405" width="16.85546875" customWidth="1"/>
    <col min="6406" max="6406" width="19.140625" customWidth="1"/>
    <col min="6407" max="6407" width="12.140625" customWidth="1"/>
    <col min="6408" max="6408" width="11.7109375" customWidth="1"/>
    <col min="6409" max="6409" width="3.5703125" customWidth="1"/>
    <col min="6410" max="6410" width="12.42578125" customWidth="1"/>
    <col min="6411" max="6411" width="3.28515625" customWidth="1"/>
    <col min="6412" max="6412" width="7.28515625" customWidth="1"/>
    <col min="6413" max="6413" width="12.28515625" customWidth="1"/>
    <col min="6414" max="6414" width="3.28515625" customWidth="1"/>
    <col min="6415" max="6415" width="13.7109375" customWidth="1"/>
    <col min="6416" max="6416" width="3.28515625" customWidth="1"/>
    <col min="6417" max="6417" width="11.85546875" customWidth="1"/>
    <col min="6418" max="6418" width="8.85546875" customWidth="1"/>
    <col min="6419" max="6419" width="16.5703125" customWidth="1"/>
    <col min="6420" max="6420" width="13.28515625" customWidth="1"/>
    <col min="6421" max="6421" width="12.140625" customWidth="1"/>
    <col min="6422" max="6422" width="15.7109375" customWidth="1"/>
    <col min="6423" max="6423" width="14.140625" customWidth="1"/>
    <col min="6424" max="6424" width="23.42578125" customWidth="1"/>
    <col min="6657" max="6657" width="3.42578125" customWidth="1"/>
    <col min="6658" max="6658" width="7.85546875" customWidth="1"/>
    <col min="6659" max="6659" width="15.42578125" customWidth="1"/>
    <col min="6660" max="6660" width="18.85546875" customWidth="1"/>
    <col min="6661" max="6661" width="16.85546875" customWidth="1"/>
    <col min="6662" max="6662" width="19.140625" customWidth="1"/>
    <col min="6663" max="6663" width="12.140625" customWidth="1"/>
    <col min="6664" max="6664" width="11.7109375" customWidth="1"/>
    <col min="6665" max="6665" width="3.5703125" customWidth="1"/>
    <col min="6666" max="6666" width="12.42578125" customWidth="1"/>
    <col min="6667" max="6667" width="3.28515625" customWidth="1"/>
    <col min="6668" max="6668" width="7.28515625" customWidth="1"/>
    <col min="6669" max="6669" width="12.28515625" customWidth="1"/>
    <col min="6670" max="6670" width="3.28515625" customWidth="1"/>
    <col min="6671" max="6671" width="13.7109375" customWidth="1"/>
    <col min="6672" max="6672" width="3.28515625" customWidth="1"/>
    <col min="6673" max="6673" width="11.85546875" customWidth="1"/>
    <col min="6674" max="6674" width="8.85546875" customWidth="1"/>
    <col min="6675" max="6675" width="16.5703125" customWidth="1"/>
    <col min="6676" max="6676" width="13.28515625" customWidth="1"/>
    <col min="6677" max="6677" width="12.140625" customWidth="1"/>
    <col min="6678" max="6678" width="15.7109375" customWidth="1"/>
    <col min="6679" max="6679" width="14.140625" customWidth="1"/>
    <col min="6680" max="6680" width="23.42578125" customWidth="1"/>
    <col min="6913" max="6913" width="3.42578125" customWidth="1"/>
    <col min="6914" max="6914" width="7.85546875" customWidth="1"/>
    <col min="6915" max="6915" width="15.42578125" customWidth="1"/>
    <col min="6916" max="6916" width="18.85546875" customWidth="1"/>
    <col min="6917" max="6917" width="16.85546875" customWidth="1"/>
    <col min="6918" max="6918" width="19.140625" customWidth="1"/>
    <col min="6919" max="6919" width="12.140625" customWidth="1"/>
    <col min="6920" max="6920" width="11.7109375" customWidth="1"/>
    <col min="6921" max="6921" width="3.5703125" customWidth="1"/>
    <col min="6922" max="6922" width="12.42578125" customWidth="1"/>
    <col min="6923" max="6923" width="3.28515625" customWidth="1"/>
    <col min="6924" max="6924" width="7.28515625" customWidth="1"/>
    <col min="6925" max="6925" width="12.28515625" customWidth="1"/>
    <col min="6926" max="6926" width="3.28515625" customWidth="1"/>
    <col min="6927" max="6927" width="13.7109375" customWidth="1"/>
    <col min="6928" max="6928" width="3.28515625" customWidth="1"/>
    <col min="6929" max="6929" width="11.85546875" customWidth="1"/>
    <col min="6930" max="6930" width="8.85546875" customWidth="1"/>
    <col min="6931" max="6931" width="16.5703125" customWidth="1"/>
    <col min="6932" max="6932" width="13.28515625" customWidth="1"/>
    <col min="6933" max="6933" width="12.140625" customWidth="1"/>
    <col min="6934" max="6934" width="15.7109375" customWidth="1"/>
    <col min="6935" max="6935" width="14.140625" customWidth="1"/>
    <col min="6936" max="6936" width="23.42578125" customWidth="1"/>
    <col min="7169" max="7169" width="3.42578125" customWidth="1"/>
    <col min="7170" max="7170" width="7.85546875" customWidth="1"/>
    <col min="7171" max="7171" width="15.42578125" customWidth="1"/>
    <col min="7172" max="7172" width="18.85546875" customWidth="1"/>
    <col min="7173" max="7173" width="16.85546875" customWidth="1"/>
    <col min="7174" max="7174" width="19.140625" customWidth="1"/>
    <col min="7175" max="7175" width="12.140625" customWidth="1"/>
    <col min="7176" max="7176" width="11.7109375" customWidth="1"/>
    <col min="7177" max="7177" width="3.5703125" customWidth="1"/>
    <col min="7178" max="7178" width="12.42578125" customWidth="1"/>
    <col min="7179" max="7179" width="3.28515625" customWidth="1"/>
    <col min="7180" max="7180" width="7.28515625" customWidth="1"/>
    <col min="7181" max="7181" width="12.28515625" customWidth="1"/>
    <col min="7182" max="7182" width="3.28515625" customWidth="1"/>
    <col min="7183" max="7183" width="13.7109375" customWidth="1"/>
    <col min="7184" max="7184" width="3.28515625" customWidth="1"/>
    <col min="7185" max="7185" width="11.85546875" customWidth="1"/>
    <col min="7186" max="7186" width="8.85546875" customWidth="1"/>
    <col min="7187" max="7187" width="16.5703125" customWidth="1"/>
    <col min="7188" max="7188" width="13.28515625" customWidth="1"/>
    <col min="7189" max="7189" width="12.140625" customWidth="1"/>
    <col min="7190" max="7190" width="15.7109375" customWidth="1"/>
    <col min="7191" max="7191" width="14.140625" customWidth="1"/>
    <col min="7192" max="7192" width="23.42578125" customWidth="1"/>
    <col min="7425" max="7425" width="3.42578125" customWidth="1"/>
    <col min="7426" max="7426" width="7.85546875" customWidth="1"/>
    <col min="7427" max="7427" width="15.42578125" customWidth="1"/>
    <col min="7428" max="7428" width="18.85546875" customWidth="1"/>
    <col min="7429" max="7429" width="16.85546875" customWidth="1"/>
    <col min="7430" max="7430" width="19.140625" customWidth="1"/>
    <col min="7431" max="7431" width="12.140625" customWidth="1"/>
    <col min="7432" max="7432" width="11.7109375" customWidth="1"/>
    <col min="7433" max="7433" width="3.5703125" customWidth="1"/>
    <col min="7434" max="7434" width="12.42578125" customWidth="1"/>
    <col min="7435" max="7435" width="3.28515625" customWidth="1"/>
    <col min="7436" max="7436" width="7.28515625" customWidth="1"/>
    <col min="7437" max="7437" width="12.28515625" customWidth="1"/>
    <col min="7438" max="7438" width="3.28515625" customWidth="1"/>
    <col min="7439" max="7439" width="13.7109375" customWidth="1"/>
    <col min="7440" max="7440" width="3.28515625" customWidth="1"/>
    <col min="7441" max="7441" width="11.85546875" customWidth="1"/>
    <col min="7442" max="7442" width="8.85546875" customWidth="1"/>
    <col min="7443" max="7443" width="16.5703125" customWidth="1"/>
    <col min="7444" max="7444" width="13.28515625" customWidth="1"/>
    <col min="7445" max="7445" width="12.140625" customWidth="1"/>
    <col min="7446" max="7446" width="15.7109375" customWidth="1"/>
    <col min="7447" max="7447" width="14.140625" customWidth="1"/>
    <col min="7448" max="7448" width="23.42578125" customWidth="1"/>
    <col min="7681" max="7681" width="3.42578125" customWidth="1"/>
    <col min="7682" max="7682" width="7.85546875" customWidth="1"/>
    <col min="7683" max="7683" width="15.42578125" customWidth="1"/>
    <col min="7684" max="7684" width="18.85546875" customWidth="1"/>
    <col min="7685" max="7685" width="16.85546875" customWidth="1"/>
    <col min="7686" max="7686" width="19.140625" customWidth="1"/>
    <col min="7687" max="7687" width="12.140625" customWidth="1"/>
    <col min="7688" max="7688" width="11.7109375" customWidth="1"/>
    <col min="7689" max="7689" width="3.5703125" customWidth="1"/>
    <col min="7690" max="7690" width="12.42578125" customWidth="1"/>
    <col min="7691" max="7691" width="3.28515625" customWidth="1"/>
    <col min="7692" max="7692" width="7.28515625" customWidth="1"/>
    <col min="7693" max="7693" width="12.28515625" customWidth="1"/>
    <col min="7694" max="7694" width="3.28515625" customWidth="1"/>
    <col min="7695" max="7695" width="13.7109375" customWidth="1"/>
    <col min="7696" max="7696" width="3.28515625" customWidth="1"/>
    <col min="7697" max="7697" width="11.85546875" customWidth="1"/>
    <col min="7698" max="7698" width="8.85546875" customWidth="1"/>
    <col min="7699" max="7699" width="16.5703125" customWidth="1"/>
    <col min="7700" max="7700" width="13.28515625" customWidth="1"/>
    <col min="7701" max="7701" width="12.140625" customWidth="1"/>
    <col min="7702" max="7702" width="15.7109375" customWidth="1"/>
    <col min="7703" max="7703" width="14.140625" customWidth="1"/>
    <col min="7704" max="7704" width="23.42578125" customWidth="1"/>
    <col min="7937" max="7937" width="3.42578125" customWidth="1"/>
    <col min="7938" max="7938" width="7.85546875" customWidth="1"/>
    <col min="7939" max="7939" width="15.42578125" customWidth="1"/>
    <col min="7940" max="7940" width="18.85546875" customWidth="1"/>
    <col min="7941" max="7941" width="16.85546875" customWidth="1"/>
    <col min="7942" max="7942" width="19.140625" customWidth="1"/>
    <col min="7943" max="7943" width="12.140625" customWidth="1"/>
    <col min="7944" max="7944" width="11.7109375" customWidth="1"/>
    <col min="7945" max="7945" width="3.5703125" customWidth="1"/>
    <col min="7946" max="7946" width="12.42578125" customWidth="1"/>
    <col min="7947" max="7947" width="3.28515625" customWidth="1"/>
    <col min="7948" max="7948" width="7.28515625" customWidth="1"/>
    <col min="7949" max="7949" width="12.28515625" customWidth="1"/>
    <col min="7950" max="7950" width="3.28515625" customWidth="1"/>
    <col min="7951" max="7951" width="13.7109375" customWidth="1"/>
    <col min="7952" max="7952" width="3.28515625" customWidth="1"/>
    <col min="7953" max="7953" width="11.85546875" customWidth="1"/>
    <col min="7954" max="7954" width="8.85546875" customWidth="1"/>
    <col min="7955" max="7955" width="16.5703125" customWidth="1"/>
    <col min="7956" max="7956" width="13.28515625" customWidth="1"/>
    <col min="7957" max="7957" width="12.140625" customWidth="1"/>
    <col min="7958" max="7958" width="15.7109375" customWidth="1"/>
    <col min="7959" max="7959" width="14.140625" customWidth="1"/>
    <col min="7960" max="7960" width="23.42578125" customWidth="1"/>
    <col min="8193" max="8193" width="3.42578125" customWidth="1"/>
    <col min="8194" max="8194" width="7.85546875" customWidth="1"/>
    <col min="8195" max="8195" width="15.42578125" customWidth="1"/>
    <col min="8196" max="8196" width="18.85546875" customWidth="1"/>
    <col min="8197" max="8197" width="16.85546875" customWidth="1"/>
    <col min="8198" max="8198" width="19.140625" customWidth="1"/>
    <col min="8199" max="8199" width="12.140625" customWidth="1"/>
    <col min="8200" max="8200" width="11.7109375" customWidth="1"/>
    <col min="8201" max="8201" width="3.5703125" customWidth="1"/>
    <col min="8202" max="8202" width="12.42578125" customWidth="1"/>
    <col min="8203" max="8203" width="3.28515625" customWidth="1"/>
    <col min="8204" max="8204" width="7.28515625" customWidth="1"/>
    <col min="8205" max="8205" width="12.28515625" customWidth="1"/>
    <col min="8206" max="8206" width="3.28515625" customWidth="1"/>
    <col min="8207" max="8207" width="13.7109375" customWidth="1"/>
    <col min="8208" max="8208" width="3.28515625" customWidth="1"/>
    <col min="8209" max="8209" width="11.85546875" customWidth="1"/>
    <col min="8210" max="8210" width="8.85546875" customWidth="1"/>
    <col min="8211" max="8211" width="16.5703125" customWidth="1"/>
    <col min="8212" max="8212" width="13.28515625" customWidth="1"/>
    <col min="8213" max="8213" width="12.140625" customWidth="1"/>
    <col min="8214" max="8214" width="15.7109375" customWidth="1"/>
    <col min="8215" max="8215" width="14.140625" customWidth="1"/>
    <col min="8216" max="8216" width="23.42578125" customWidth="1"/>
    <col min="8449" max="8449" width="3.42578125" customWidth="1"/>
    <col min="8450" max="8450" width="7.85546875" customWidth="1"/>
    <col min="8451" max="8451" width="15.42578125" customWidth="1"/>
    <col min="8452" max="8452" width="18.85546875" customWidth="1"/>
    <col min="8453" max="8453" width="16.85546875" customWidth="1"/>
    <col min="8454" max="8454" width="19.140625" customWidth="1"/>
    <col min="8455" max="8455" width="12.140625" customWidth="1"/>
    <col min="8456" max="8456" width="11.7109375" customWidth="1"/>
    <col min="8457" max="8457" width="3.5703125" customWidth="1"/>
    <col min="8458" max="8458" width="12.42578125" customWidth="1"/>
    <col min="8459" max="8459" width="3.28515625" customWidth="1"/>
    <col min="8460" max="8460" width="7.28515625" customWidth="1"/>
    <col min="8461" max="8461" width="12.28515625" customWidth="1"/>
    <col min="8462" max="8462" width="3.28515625" customWidth="1"/>
    <col min="8463" max="8463" width="13.7109375" customWidth="1"/>
    <col min="8464" max="8464" width="3.28515625" customWidth="1"/>
    <col min="8465" max="8465" width="11.85546875" customWidth="1"/>
    <col min="8466" max="8466" width="8.85546875" customWidth="1"/>
    <col min="8467" max="8467" width="16.5703125" customWidth="1"/>
    <col min="8468" max="8468" width="13.28515625" customWidth="1"/>
    <col min="8469" max="8469" width="12.140625" customWidth="1"/>
    <col min="8470" max="8470" width="15.7109375" customWidth="1"/>
    <col min="8471" max="8471" width="14.140625" customWidth="1"/>
    <col min="8472" max="8472" width="23.42578125" customWidth="1"/>
    <col min="8705" max="8705" width="3.42578125" customWidth="1"/>
    <col min="8706" max="8706" width="7.85546875" customWidth="1"/>
    <col min="8707" max="8707" width="15.42578125" customWidth="1"/>
    <col min="8708" max="8708" width="18.85546875" customWidth="1"/>
    <col min="8709" max="8709" width="16.85546875" customWidth="1"/>
    <col min="8710" max="8710" width="19.140625" customWidth="1"/>
    <col min="8711" max="8711" width="12.140625" customWidth="1"/>
    <col min="8712" max="8712" width="11.7109375" customWidth="1"/>
    <col min="8713" max="8713" width="3.5703125" customWidth="1"/>
    <col min="8714" max="8714" width="12.42578125" customWidth="1"/>
    <col min="8715" max="8715" width="3.28515625" customWidth="1"/>
    <col min="8716" max="8716" width="7.28515625" customWidth="1"/>
    <col min="8717" max="8717" width="12.28515625" customWidth="1"/>
    <col min="8718" max="8718" width="3.28515625" customWidth="1"/>
    <col min="8719" max="8719" width="13.7109375" customWidth="1"/>
    <col min="8720" max="8720" width="3.28515625" customWidth="1"/>
    <col min="8721" max="8721" width="11.85546875" customWidth="1"/>
    <col min="8722" max="8722" width="8.85546875" customWidth="1"/>
    <col min="8723" max="8723" width="16.5703125" customWidth="1"/>
    <col min="8724" max="8724" width="13.28515625" customWidth="1"/>
    <col min="8725" max="8725" width="12.140625" customWidth="1"/>
    <col min="8726" max="8726" width="15.7109375" customWidth="1"/>
    <col min="8727" max="8727" width="14.140625" customWidth="1"/>
    <col min="8728" max="8728" width="23.42578125" customWidth="1"/>
    <col min="8961" max="8961" width="3.42578125" customWidth="1"/>
    <col min="8962" max="8962" width="7.85546875" customWidth="1"/>
    <col min="8963" max="8963" width="15.42578125" customWidth="1"/>
    <col min="8964" max="8964" width="18.85546875" customWidth="1"/>
    <col min="8965" max="8965" width="16.85546875" customWidth="1"/>
    <col min="8966" max="8966" width="19.140625" customWidth="1"/>
    <col min="8967" max="8967" width="12.140625" customWidth="1"/>
    <col min="8968" max="8968" width="11.7109375" customWidth="1"/>
    <col min="8969" max="8969" width="3.5703125" customWidth="1"/>
    <col min="8970" max="8970" width="12.42578125" customWidth="1"/>
    <col min="8971" max="8971" width="3.28515625" customWidth="1"/>
    <col min="8972" max="8972" width="7.28515625" customWidth="1"/>
    <col min="8973" max="8973" width="12.28515625" customWidth="1"/>
    <col min="8974" max="8974" width="3.28515625" customWidth="1"/>
    <col min="8975" max="8975" width="13.7109375" customWidth="1"/>
    <col min="8976" max="8976" width="3.28515625" customWidth="1"/>
    <col min="8977" max="8977" width="11.85546875" customWidth="1"/>
    <col min="8978" max="8978" width="8.85546875" customWidth="1"/>
    <col min="8979" max="8979" width="16.5703125" customWidth="1"/>
    <col min="8980" max="8980" width="13.28515625" customWidth="1"/>
    <col min="8981" max="8981" width="12.140625" customWidth="1"/>
    <col min="8982" max="8982" width="15.7109375" customWidth="1"/>
    <col min="8983" max="8983" width="14.140625" customWidth="1"/>
    <col min="8984" max="8984" width="23.42578125" customWidth="1"/>
    <col min="9217" max="9217" width="3.42578125" customWidth="1"/>
    <col min="9218" max="9218" width="7.85546875" customWidth="1"/>
    <col min="9219" max="9219" width="15.42578125" customWidth="1"/>
    <col min="9220" max="9220" width="18.85546875" customWidth="1"/>
    <col min="9221" max="9221" width="16.85546875" customWidth="1"/>
    <col min="9222" max="9222" width="19.140625" customWidth="1"/>
    <col min="9223" max="9223" width="12.140625" customWidth="1"/>
    <col min="9224" max="9224" width="11.7109375" customWidth="1"/>
    <col min="9225" max="9225" width="3.5703125" customWidth="1"/>
    <col min="9226" max="9226" width="12.42578125" customWidth="1"/>
    <col min="9227" max="9227" width="3.28515625" customWidth="1"/>
    <col min="9228" max="9228" width="7.28515625" customWidth="1"/>
    <col min="9229" max="9229" width="12.28515625" customWidth="1"/>
    <col min="9230" max="9230" width="3.28515625" customWidth="1"/>
    <col min="9231" max="9231" width="13.7109375" customWidth="1"/>
    <col min="9232" max="9232" width="3.28515625" customWidth="1"/>
    <col min="9233" max="9233" width="11.85546875" customWidth="1"/>
    <col min="9234" max="9234" width="8.85546875" customWidth="1"/>
    <col min="9235" max="9235" width="16.5703125" customWidth="1"/>
    <col min="9236" max="9236" width="13.28515625" customWidth="1"/>
    <col min="9237" max="9237" width="12.140625" customWidth="1"/>
    <col min="9238" max="9238" width="15.7109375" customWidth="1"/>
    <col min="9239" max="9239" width="14.140625" customWidth="1"/>
    <col min="9240" max="9240" width="23.42578125" customWidth="1"/>
    <col min="9473" max="9473" width="3.42578125" customWidth="1"/>
    <col min="9474" max="9474" width="7.85546875" customWidth="1"/>
    <col min="9475" max="9475" width="15.42578125" customWidth="1"/>
    <col min="9476" max="9476" width="18.85546875" customWidth="1"/>
    <col min="9477" max="9477" width="16.85546875" customWidth="1"/>
    <col min="9478" max="9478" width="19.140625" customWidth="1"/>
    <col min="9479" max="9479" width="12.140625" customWidth="1"/>
    <col min="9480" max="9480" width="11.7109375" customWidth="1"/>
    <col min="9481" max="9481" width="3.5703125" customWidth="1"/>
    <col min="9482" max="9482" width="12.42578125" customWidth="1"/>
    <col min="9483" max="9483" width="3.28515625" customWidth="1"/>
    <col min="9484" max="9484" width="7.28515625" customWidth="1"/>
    <col min="9485" max="9485" width="12.28515625" customWidth="1"/>
    <col min="9486" max="9486" width="3.28515625" customWidth="1"/>
    <col min="9487" max="9487" width="13.7109375" customWidth="1"/>
    <col min="9488" max="9488" width="3.28515625" customWidth="1"/>
    <col min="9489" max="9489" width="11.85546875" customWidth="1"/>
    <col min="9490" max="9490" width="8.85546875" customWidth="1"/>
    <col min="9491" max="9491" width="16.5703125" customWidth="1"/>
    <col min="9492" max="9492" width="13.28515625" customWidth="1"/>
    <col min="9493" max="9493" width="12.140625" customWidth="1"/>
    <col min="9494" max="9494" width="15.7109375" customWidth="1"/>
    <col min="9495" max="9495" width="14.140625" customWidth="1"/>
    <col min="9496" max="9496" width="23.42578125" customWidth="1"/>
    <col min="9729" max="9729" width="3.42578125" customWidth="1"/>
    <col min="9730" max="9730" width="7.85546875" customWidth="1"/>
    <col min="9731" max="9731" width="15.42578125" customWidth="1"/>
    <col min="9732" max="9732" width="18.85546875" customWidth="1"/>
    <col min="9733" max="9733" width="16.85546875" customWidth="1"/>
    <col min="9734" max="9734" width="19.140625" customWidth="1"/>
    <col min="9735" max="9735" width="12.140625" customWidth="1"/>
    <col min="9736" max="9736" width="11.7109375" customWidth="1"/>
    <col min="9737" max="9737" width="3.5703125" customWidth="1"/>
    <col min="9738" max="9738" width="12.42578125" customWidth="1"/>
    <col min="9739" max="9739" width="3.28515625" customWidth="1"/>
    <col min="9740" max="9740" width="7.28515625" customWidth="1"/>
    <col min="9741" max="9741" width="12.28515625" customWidth="1"/>
    <col min="9742" max="9742" width="3.28515625" customWidth="1"/>
    <col min="9743" max="9743" width="13.7109375" customWidth="1"/>
    <col min="9744" max="9744" width="3.28515625" customWidth="1"/>
    <col min="9745" max="9745" width="11.85546875" customWidth="1"/>
    <col min="9746" max="9746" width="8.85546875" customWidth="1"/>
    <col min="9747" max="9747" width="16.5703125" customWidth="1"/>
    <col min="9748" max="9748" width="13.28515625" customWidth="1"/>
    <col min="9749" max="9749" width="12.140625" customWidth="1"/>
    <col min="9750" max="9750" width="15.7109375" customWidth="1"/>
    <col min="9751" max="9751" width="14.140625" customWidth="1"/>
    <col min="9752" max="9752" width="23.42578125" customWidth="1"/>
    <col min="9985" max="9985" width="3.42578125" customWidth="1"/>
    <col min="9986" max="9986" width="7.85546875" customWidth="1"/>
    <col min="9987" max="9987" width="15.42578125" customWidth="1"/>
    <col min="9988" max="9988" width="18.85546875" customWidth="1"/>
    <col min="9989" max="9989" width="16.85546875" customWidth="1"/>
    <col min="9990" max="9990" width="19.140625" customWidth="1"/>
    <col min="9991" max="9991" width="12.140625" customWidth="1"/>
    <col min="9992" max="9992" width="11.7109375" customWidth="1"/>
    <col min="9993" max="9993" width="3.5703125" customWidth="1"/>
    <col min="9994" max="9994" width="12.42578125" customWidth="1"/>
    <col min="9995" max="9995" width="3.28515625" customWidth="1"/>
    <col min="9996" max="9996" width="7.28515625" customWidth="1"/>
    <col min="9997" max="9997" width="12.28515625" customWidth="1"/>
    <col min="9998" max="9998" width="3.28515625" customWidth="1"/>
    <col min="9999" max="9999" width="13.7109375" customWidth="1"/>
    <col min="10000" max="10000" width="3.28515625" customWidth="1"/>
    <col min="10001" max="10001" width="11.85546875" customWidth="1"/>
    <col min="10002" max="10002" width="8.85546875" customWidth="1"/>
    <col min="10003" max="10003" width="16.5703125" customWidth="1"/>
    <col min="10004" max="10004" width="13.28515625" customWidth="1"/>
    <col min="10005" max="10005" width="12.140625" customWidth="1"/>
    <col min="10006" max="10006" width="15.7109375" customWidth="1"/>
    <col min="10007" max="10007" width="14.140625" customWidth="1"/>
    <col min="10008" max="10008" width="23.42578125" customWidth="1"/>
    <col min="10241" max="10241" width="3.42578125" customWidth="1"/>
    <col min="10242" max="10242" width="7.85546875" customWidth="1"/>
    <col min="10243" max="10243" width="15.42578125" customWidth="1"/>
    <col min="10244" max="10244" width="18.85546875" customWidth="1"/>
    <col min="10245" max="10245" width="16.85546875" customWidth="1"/>
    <col min="10246" max="10246" width="19.140625" customWidth="1"/>
    <col min="10247" max="10247" width="12.140625" customWidth="1"/>
    <col min="10248" max="10248" width="11.7109375" customWidth="1"/>
    <col min="10249" max="10249" width="3.5703125" customWidth="1"/>
    <col min="10250" max="10250" width="12.42578125" customWidth="1"/>
    <col min="10251" max="10251" width="3.28515625" customWidth="1"/>
    <col min="10252" max="10252" width="7.28515625" customWidth="1"/>
    <col min="10253" max="10253" width="12.28515625" customWidth="1"/>
    <col min="10254" max="10254" width="3.28515625" customWidth="1"/>
    <col min="10255" max="10255" width="13.7109375" customWidth="1"/>
    <col min="10256" max="10256" width="3.28515625" customWidth="1"/>
    <col min="10257" max="10257" width="11.85546875" customWidth="1"/>
    <col min="10258" max="10258" width="8.85546875" customWidth="1"/>
    <col min="10259" max="10259" width="16.5703125" customWidth="1"/>
    <col min="10260" max="10260" width="13.28515625" customWidth="1"/>
    <col min="10261" max="10261" width="12.140625" customWidth="1"/>
    <col min="10262" max="10262" width="15.7109375" customWidth="1"/>
    <col min="10263" max="10263" width="14.140625" customWidth="1"/>
    <col min="10264" max="10264" width="23.42578125" customWidth="1"/>
    <col min="10497" max="10497" width="3.42578125" customWidth="1"/>
    <col min="10498" max="10498" width="7.85546875" customWidth="1"/>
    <col min="10499" max="10499" width="15.42578125" customWidth="1"/>
    <col min="10500" max="10500" width="18.85546875" customWidth="1"/>
    <col min="10501" max="10501" width="16.85546875" customWidth="1"/>
    <col min="10502" max="10502" width="19.140625" customWidth="1"/>
    <col min="10503" max="10503" width="12.140625" customWidth="1"/>
    <col min="10504" max="10504" width="11.7109375" customWidth="1"/>
    <col min="10505" max="10505" width="3.5703125" customWidth="1"/>
    <col min="10506" max="10506" width="12.42578125" customWidth="1"/>
    <col min="10507" max="10507" width="3.28515625" customWidth="1"/>
    <col min="10508" max="10508" width="7.28515625" customWidth="1"/>
    <col min="10509" max="10509" width="12.28515625" customWidth="1"/>
    <col min="10510" max="10510" width="3.28515625" customWidth="1"/>
    <col min="10511" max="10511" width="13.7109375" customWidth="1"/>
    <col min="10512" max="10512" width="3.28515625" customWidth="1"/>
    <col min="10513" max="10513" width="11.85546875" customWidth="1"/>
    <col min="10514" max="10514" width="8.85546875" customWidth="1"/>
    <col min="10515" max="10515" width="16.5703125" customWidth="1"/>
    <col min="10516" max="10516" width="13.28515625" customWidth="1"/>
    <col min="10517" max="10517" width="12.140625" customWidth="1"/>
    <col min="10518" max="10518" width="15.7109375" customWidth="1"/>
    <col min="10519" max="10519" width="14.140625" customWidth="1"/>
    <col min="10520" max="10520" width="23.42578125" customWidth="1"/>
    <col min="10753" max="10753" width="3.42578125" customWidth="1"/>
    <col min="10754" max="10754" width="7.85546875" customWidth="1"/>
    <col min="10755" max="10755" width="15.42578125" customWidth="1"/>
    <col min="10756" max="10756" width="18.85546875" customWidth="1"/>
    <col min="10757" max="10757" width="16.85546875" customWidth="1"/>
    <col min="10758" max="10758" width="19.140625" customWidth="1"/>
    <col min="10759" max="10759" width="12.140625" customWidth="1"/>
    <col min="10760" max="10760" width="11.7109375" customWidth="1"/>
    <col min="10761" max="10761" width="3.5703125" customWidth="1"/>
    <col min="10762" max="10762" width="12.42578125" customWidth="1"/>
    <col min="10763" max="10763" width="3.28515625" customWidth="1"/>
    <col min="10764" max="10764" width="7.28515625" customWidth="1"/>
    <col min="10765" max="10765" width="12.28515625" customWidth="1"/>
    <col min="10766" max="10766" width="3.28515625" customWidth="1"/>
    <col min="10767" max="10767" width="13.7109375" customWidth="1"/>
    <col min="10768" max="10768" width="3.28515625" customWidth="1"/>
    <col min="10769" max="10769" width="11.85546875" customWidth="1"/>
    <col min="10770" max="10770" width="8.85546875" customWidth="1"/>
    <col min="10771" max="10771" width="16.5703125" customWidth="1"/>
    <col min="10772" max="10772" width="13.28515625" customWidth="1"/>
    <col min="10773" max="10773" width="12.140625" customWidth="1"/>
    <col min="10774" max="10774" width="15.7109375" customWidth="1"/>
    <col min="10775" max="10775" width="14.140625" customWidth="1"/>
    <col min="10776" max="10776" width="23.42578125" customWidth="1"/>
    <col min="11009" max="11009" width="3.42578125" customWidth="1"/>
    <col min="11010" max="11010" width="7.85546875" customWidth="1"/>
    <col min="11011" max="11011" width="15.42578125" customWidth="1"/>
    <col min="11012" max="11012" width="18.85546875" customWidth="1"/>
    <col min="11013" max="11013" width="16.85546875" customWidth="1"/>
    <col min="11014" max="11014" width="19.140625" customWidth="1"/>
    <col min="11015" max="11015" width="12.140625" customWidth="1"/>
    <col min="11016" max="11016" width="11.7109375" customWidth="1"/>
    <col min="11017" max="11017" width="3.5703125" customWidth="1"/>
    <col min="11018" max="11018" width="12.42578125" customWidth="1"/>
    <col min="11019" max="11019" width="3.28515625" customWidth="1"/>
    <col min="11020" max="11020" width="7.28515625" customWidth="1"/>
    <col min="11021" max="11021" width="12.28515625" customWidth="1"/>
    <col min="11022" max="11022" width="3.28515625" customWidth="1"/>
    <col min="11023" max="11023" width="13.7109375" customWidth="1"/>
    <col min="11024" max="11024" width="3.28515625" customWidth="1"/>
    <col min="11025" max="11025" width="11.85546875" customWidth="1"/>
    <col min="11026" max="11026" width="8.85546875" customWidth="1"/>
    <col min="11027" max="11027" width="16.5703125" customWidth="1"/>
    <col min="11028" max="11028" width="13.28515625" customWidth="1"/>
    <col min="11029" max="11029" width="12.140625" customWidth="1"/>
    <col min="11030" max="11030" width="15.7109375" customWidth="1"/>
    <col min="11031" max="11031" width="14.140625" customWidth="1"/>
    <col min="11032" max="11032" width="23.42578125" customWidth="1"/>
    <col min="11265" max="11265" width="3.42578125" customWidth="1"/>
    <col min="11266" max="11266" width="7.85546875" customWidth="1"/>
    <col min="11267" max="11267" width="15.42578125" customWidth="1"/>
    <col min="11268" max="11268" width="18.85546875" customWidth="1"/>
    <col min="11269" max="11269" width="16.85546875" customWidth="1"/>
    <col min="11270" max="11270" width="19.140625" customWidth="1"/>
    <col min="11271" max="11271" width="12.140625" customWidth="1"/>
    <col min="11272" max="11272" width="11.7109375" customWidth="1"/>
    <col min="11273" max="11273" width="3.5703125" customWidth="1"/>
    <col min="11274" max="11274" width="12.42578125" customWidth="1"/>
    <col min="11275" max="11275" width="3.28515625" customWidth="1"/>
    <col min="11276" max="11276" width="7.28515625" customWidth="1"/>
    <col min="11277" max="11277" width="12.28515625" customWidth="1"/>
    <col min="11278" max="11278" width="3.28515625" customWidth="1"/>
    <col min="11279" max="11279" width="13.7109375" customWidth="1"/>
    <col min="11280" max="11280" width="3.28515625" customWidth="1"/>
    <col min="11281" max="11281" width="11.85546875" customWidth="1"/>
    <col min="11282" max="11282" width="8.85546875" customWidth="1"/>
    <col min="11283" max="11283" width="16.5703125" customWidth="1"/>
    <col min="11284" max="11284" width="13.28515625" customWidth="1"/>
    <col min="11285" max="11285" width="12.140625" customWidth="1"/>
    <col min="11286" max="11286" width="15.7109375" customWidth="1"/>
    <col min="11287" max="11287" width="14.140625" customWidth="1"/>
    <col min="11288" max="11288" width="23.42578125" customWidth="1"/>
    <col min="11521" max="11521" width="3.42578125" customWidth="1"/>
    <col min="11522" max="11522" width="7.85546875" customWidth="1"/>
    <col min="11523" max="11523" width="15.42578125" customWidth="1"/>
    <col min="11524" max="11524" width="18.85546875" customWidth="1"/>
    <col min="11525" max="11525" width="16.85546875" customWidth="1"/>
    <col min="11526" max="11526" width="19.140625" customWidth="1"/>
    <col min="11527" max="11527" width="12.140625" customWidth="1"/>
    <col min="11528" max="11528" width="11.7109375" customWidth="1"/>
    <col min="11529" max="11529" width="3.5703125" customWidth="1"/>
    <col min="11530" max="11530" width="12.42578125" customWidth="1"/>
    <col min="11531" max="11531" width="3.28515625" customWidth="1"/>
    <col min="11532" max="11532" width="7.28515625" customWidth="1"/>
    <col min="11533" max="11533" width="12.28515625" customWidth="1"/>
    <col min="11534" max="11534" width="3.28515625" customWidth="1"/>
    <col min="11535" max="11535" width="13.7109375" customWidth="1"/>
    <col min="11536" max="11536" width="3.28515625" customWidth="1"/>
    <col min="11537" max="11537" width="11.85546875" customWidth="1"/>
    <col min="11538" max="11538" width="8.85546875" customWidth="1"/>
    <col min="11539" max="11539" width="16.5703125" customWidth="1"/>
    <col min="11540" max="11540" width="13.28515625" customWidth="1"/>
    <col min="11541" max="11541" width="12.140625" customWidth="1"/>
    <col min="11542" max="11542" width="15.7109375" customWidth="1"/>
    <col min="11543" max="11543" width="14.140625" customWidth="1"/>
    <col min="11544" max="11544" width="23.42578125" customWidth="1"/>
    <col min="11777" max="11777" width="3.42578125" customWidth="1"/>
    <col min="11778" max="11778" width="7.85546875" customWidth="1"/>
    <col min="11779" max="11779" width="15.42578125" customWidth="1"/>
    <col min="11780" max="11780" width="18.85546875" customWidth="1"/>
    <col min="11781" max="11781" width="16.85546875" customWidth="1"/>
    <col min="11782" max="11782" width="19.140625" customWidth="1"/>
    <col min="11783" max="11783" width="12.140625" customWidth="1"/>
    <col min="11784" max="11784" width="11.7109375" customWidth="1"/>
    <col min="11785" max="11785" width="3.5703125" customWidth="1"/>
    <col min="11786" max="11786" width="12.42578125" customWidth="1"/>
    <col min="11787" max="11787" width="3.28515625" customWidth="1"/>
    <col min="11788" max="11788" width="7.28515625" customWidth="1"/>
    <col min="11789" max="11789" width="12.28515625" customWidth="1"/>
    <col min="11790" max="11790" width="3.28515625" customWidth="1"/>
    <col min="11791" max="11791" width="13.7109375" customWidth="1"/>
    <col min="11792" max="11792" width="3.28515625" customWidth="1"/>
    <col min="11793" max="11793" width="11.85546875" customWidth="1"/>
    <col min="11794" max="11794" width="8.85546875" customWidth="1"/>
    <col min="11795" max="11795" width="16.5703125" customWidth="1"/>
    <col min="11796" max="11796" width="13.28515625" customWidth="1"/>
    <col min="11797" max="11797" width="12.140625" customWidth="1"/>
    <col min="11798" max="11798" width="15.7109375" customWidth="1"/>
    <col min="11799" max="11799" width="14.140625" customWidth="1"/>
    <col min="11800" max="11800" width="23.42578125" customWidth="1"/>
    <col min="12033" max="12033" width="3.42578125" customWidth="1"/>
    <col min="12034" max="12034" width="7.85546875" customWidth="1"/>
    <col min="12035" max="12035" width="15.42578125" customWidth="1"/>
    <col min="12036" max="12036" width="18.85546875" customWidth="1"/>
    <col min="12037" max="12037" width="16.85546875" customWidth="1"/>
    <col min="12038" max="12038" width="19.140625" customWidth="1"/>
    <col min="12039" max="12039" width="12.140625" customWidth="1"/>
    <col min="12040" max="12040" width="11.7109375" customWidth="1"/>
    <col min="12041" max="12041" width="3.5703125" customWidth="1"/>
    <col min="12042" max="12042" width="12.42578125" customWidth="1"/>
    <col min="12043" max="12043" width="3.28515625" customWidth="1"/>
    <col min="12044" max="12044" width="7.28515625" customWidth="1"/>
    <col min="12045" max="12045" width="12.28515625" customWidth="1"/>
    <col min="12046" max="12046" width="3.28515625" customWidth="1"/>
    <col min="12047" max="12047" width="13.7109375" customWidth="1"/>
    <col min="12048" max="12048" width="3.28515625" customWidth="1"/>
    <col min="12049" max="12049" width="11.85546875" customWidth="1"/>
    <col min="12050" max="12050" width="8.85546875" customWidth="1"/>
    <col min="12051" max="12051" width="16.5703125" customWidth="1"/>
    <col min="12052" max="12052" width="13.28515625" customWidth="1"/>
    <col min="12053" max="12053" width="12.140625" customWidth="1"/>
    <col min="12054" max="12054" width="15.7109375" customWidth="1"/>
    <col min="12055" max="12055" width="14.140625" customWidth="1"/>
    <col min="12056" max="12056" width="23.42578125" customWidth="1"/>
    <col min="12289" max="12289" width="3.42578125" customWidth="1"/>
    <col min="12290" max="12290" width="7.85546875" customWidth="1"/>
    <col min="12291" max="12291" width="15.42578125" customWidth="1"/>
    <col min="12292" max="12292" width="18.85546875" customWidth="1"/>
    <col min="12293" max="12293" width="16.85546875" customWidth="1"/>
    <col min="12294" max="12294" width="19.140625" customWidth="1"/>
    <col min="12295" max="12295" width="12.140625" customWidth="1"/>
    <col min="12296" max="12296" width="11.7109375" customWidth="1"/>
    <col min="12297" max="12297" width="3.5703125" customWidth="1"/>
    <col min="12298" max="12298" width="12.42578125" customWidth="1"/>
    <col min="12299" max="12299" width="3.28515625" customWidth="1"/>
    <col min="12300" max="12300" width="7.28515625" customWidth="1"/>
    <col min="12301" max="12301" width="12.28515625" customWidth="1"/>
    <col min="12302" max="12302" width="3.28515625" customWidth="1"/>
    <col min="12303" max="12303" width="13.7109375" customWidth="1"/>
    <col min="12304" max="12304" width="3.28515625" customWidth="1"/>
    <col min="12305" max="12305" width="11.85546875" customWidth="1"/>
    <col min="12306" max="12306" width="8.85546875" customWidth="1"/>
    <col min="12307" max="12307" width="16.5703125" customWidth="1"/>
    <col min="12308" max="12308" width="13.28515625" customWidth="1"/>
    <col min="12309" max="12309" width="12.140625" customWidth="1"/>
    <col min="12310" max="12310" width="15.7109375" customWidth="1"/>
    <col min="12311" max="12311" width="14.140625" customWidth="1"/>
    <col min="12312" max="12312" width="23.42578125" customWidth="1"/>
    <col min="12545" max="12545" width="3.42578125" customWidth="1"/>
    <col min="12546" max="12546" width="7.85546875" customWidth="1"/>
    <col min="12547" max="12547" width="15.42578125" customWidth="1"/>
    <col min="12548" max="12548" width="18.85546875" customWidth="1"/>
    <col min="12549" max="12549" width="16.85546875" customWidth="1"/>
    <col min="12550" max="12550" width="19.140625" customWidth="1"/>
    <col min="12551" max="12551" width="12.140625" customWidth="1"/>
    <col min="12552" max="12552" width="11.7109375" customWidth="1"/>
    <col min="12553" max="12553" width="3.5703125" customWidth="1"/>
    <col min="12554" max="12554" width="12.42578125" customWidth="1"/>
    <col min="12555" max="12555" width="3.28515625" customWidth="1"/>
    <col min="12556" max="12556" width="7.28515625" customWidth="1"/>
    <col min="12557" max="12557" width="12.28515625" customWidth="1"/>
    <col min="12558" max="12558" width="3.28515625" customWidth="1"/>
    <col min="12559" max="12559" width="13.7109375" customWidth="1"/>
    <col min="12560" max="12560" width="3.28515625" customWidth="1"/>
    <col min="12561" max="12561" width="11.85546875" customWidth="1"/>
    <col min="12562" max="12562" width="8.85546875" customWidth="1"/>
    <col min="12563" max="12563" width="16.5703125" customWidth="1"/>
    <col min="12564" max="12564" width="13.28515625" customWidth="1"/>
    <col min="12565" max="12565" width="12.140625" customWidth="1"/>
    <col min="12566" max="12566" width="15.7109375" customWidth="1"/>
    <col min="12567" max="12567" width="14.140625" customWidth="1"/>
    <col min="12568" max="12568" width="23.42578125" customWidth="1"/>
    <col min="12801" max="12801" width="3.42578125" customWidth="1"/>
    <col min="12802" max="12802" width="7.85546875" customWidth="1"/>
    <col min="12803" max="12803" width="15.42578125" customWidth="1"/>
    <col min="12804" max="12804" width="18.85546875" customWidth="1"/>
    <col min="12805" max="12805" width="16.85546875" customWidth="1"/>
    <col min="12806" max="12806" width="19.140625" customWidth="1"/>
    <col min="12807" max="12807" width="12.140625" customWidth="1"/>
    <col min="12808" max="12808" width="11.7109375" customWidth="1"/>
    <col min="12809" max="12809" width="3.5703125" customWidth="1"/>
    <col min="12810" max="12810" width="12.42578125" customWidth="1"/>
    <col min="12811" max="12811" width="3.28515625" customWidth="1"/>
    <col min="12812" max="12812" width="7.28515625" customWidth="1"/>
    <col min="12813" max="12813" width="12.28515625" customWidth="1"/>
    <col min="12814" max="12814" width="3.28515625" customWidth="1"/>
    <col min="12815" max="12815" width="13.7109375" customWidth="1"/>
    <col min="12816" max="12816" width="3.28515625" customWidth="1"/>
    <col min="12817" max="12817" width="11.85546875" customWidth="1"/>
    <col min="12818" max="12818" width="8.85546875" customWidth="1"/>
    <col min="12819" max="12819" width="16.5703125" customWidth="1"/>
    <col min="12820" max="12820" width="13.28515625" customWidth="1"/>
    <col min="12821" max="12821" width="12.140625" customWidth="1"/>
    <col min="12822" max="12822" width="15.7109375" customWidth="1"/>
    <col min="12823" max="12823" width="14.140625" customWidth="1"/>
    <col min="12824" max="12824" width="23.42578125" customWidth="1"/>
    <col min="13057" max="13057" width="3.42578125" customWidth="1"/>
    <col min="13058" max="13058" width="7.85546875" customWidth="1"/>
    <col min="13059" max="13059" width="15.42578125" customWidth="1"/>
    <col min="13060" max="13060" width="18.85546875" customWidth="1"/>
    <col min="13061" max="13061" width="16.85546875" customWidth="1"/>
    <col min="13062" max="13062" width="19.140625" customWidth="1"/>
    <col min="13063" max="13063" width="12.140625" customWidth="1"/>
    <col min="13064" max="13064" width="11.7109375" customWidth="1"/>
    <col min="13065" max="13065" width="3.5703125" customWidth="1"/>
    <col min="13066" max="13066" width="12.42578125" customWidth="1"/>
    <col min="13067" max="13067" width="3.28515625" customWidth="1"/>
    <col min="13068" max="13068" width="7.28515625" customWidth="1"/>
    <col min="13069" max="13069" width="12.28515625" customWidth="1"/>
    <col min="13070" max="13070" width="3.28515625" customWidth="1"/>
    <col min="13071" max="13071" width="13.7109375" customWidth="1"/>
    <col min="13072" max="13072" width="3.28515625" customWidth="1"/>
    <col min="13073" max="13073" width="11.85546875" customWidth="1"/>
    <col min="13074" max="13074" width="8.85546875" customWidth="1"/>
    <col min="13075" max="13075" width="16.5703125" customWidth="1"/>
    <col min="13076" max="13076" width="13.28515625" customWidth="1"/>
    <col min="13077" max="13077" width="12.140625" customWidth="1"/>
    <col min="13078" max="13078" width="15.7109375" customWidth="1"/>
    <col min="13079" max="13079" width="14.140625" customWidth="1"/>
    <col min="13080" max="13080" width="23.42578125" customWidth="1"/>
    <col min="13313" max="13313" width="3.42578125" customWidth="1"/>
    <col min="13314" max="13314" width="7.85546875" customWidth="1"/>
    <col min="13315" max="13315" width="15.42578125" customWidth="1"/>
    <col min="13316" max="13316" width="18.85546875" customWidth="1"/>
    <col min="13317" max="13317" width="16.85546875" customWidth="1"/>
    <col min="13318" max="13318" width="19.140625" customWidth="1"/>
    <col min="13319" max="13319" width="12.140625" customWidth="1"/>
    <col min="13320" max="13320" width="11.7109375" customWidth="1"/>
    <col min="13321" max="13321" width="3.5703125" customWidth="1"/>
    <col min="13322" max="13322" width="12.42578125" customWidth="1"/>
    <col min="13323" max="13323" width="3.28515625" customWidth="1"/>
    <col min="13324" max="13324" width="7.28515625" customWidth="1"/>
    <col min="13325" max="13325" width="12.28515625" customWidth="1"/>
    <col min="13326" max="13326" width="3.28515625" customWidth="1"/>
    <col min="13327" max="13327" width="13.7109375" customWidth="1"/>
    <col min="13328" max="13328" width="3.28515625" customWidth="1"/>
    <col min="13329" max="13329" width="11.85546875" customWidth="1"/>
    <col min="13330" max="13330" width="8.85546875" customWidth="1"/>
    <col min="13331" max="13331" width="16.5703125" customWidth="1"/>
    <col min="13332" max="13332" width="13.28515625" customWidth="1"/>
    <col min="13333" max="13333" width="12.140625" customWidth="1"/>
    <col min="13334" max="13334" width="15.7109375" customWidth="1"/>
    <col min="13335" max="13335" width="14.140625" customWidth="1"/>
    <col min="13336" max="13336" width="23.42578125" customWidth="1"/>
    <col min="13569" max="13569" width="3.42578125" customWidth="1"/>
    <col min="13570" max="13570" width="7.85546875" customWidth="1"/>
    <col min="13571" max="13571" width="15.42578125" customWidth="1"/>
    <col min="13572" max="13572" width="18.85546875" customWidth="1"/>
    <col min="13573" max="13573" width="16.85546875" customWidth="1"/>
    <col min="13574" max="13574" width="19.140625" customWidth="1"/>
    <col min="13575" max="13575" width="12.140625" customWidth="1"/>
    <col min="13576" max="13576" width="11.7109375" customWidth="1"/>
    <col min="13577" max="13577" width="3.5703125" customWidth="1"/>
    <col min="13578" max="13578" width="12.42578125" customWidth="1"/>
    <col min="13579" max="13579" width="3.28515625" customWidth="1"/>
    <col min="13580" max="13580" width="7.28515625" customWidth="1"/>
    <col min="13581" max="13581" width="12.28515625" customWidth="1"/>
    <col min="13582" max="13582" width="3.28515625" customWidth="1"/>
    <col min="13583" max="13583" width="13.7109375" customWidth="1"/>
    <col min="13584" max="13584" width="3.28515625" customWidth="1"/>
    <col min="13585" max="13585" width="11.85546875" customWidth="1"/>
    <col min="13586" max="13586" width="8.85546875" customWidth="1"/>
    <col min="13587" max="13587" width="16.5703125" customWidth="1"/>
    <col min="13588" max="13588" width="13.28515625" customWidth="1"/>
    <col min="13589" max="13589" width="12.140625" customWidth="1"/>
    <col min="13590" max="13590" width="15.7109375" customWidth="1"/>
    <col min="13591" max="13591" width="14.140625" customWidth="1"/>
    <col min="13592" max="13592" width="23.42578125" customWidth="1"/>
    <col min="13825" max="13825" width="3.42578125" customWidth="1"/>
    <col min="13826" max="13826" width="7.85546875" customWidth="1"/>
    <col min="13827" max="13827" width="15.42578125" customWidth="1"/>
    <col min="13828" max="13828" width="18.85546875" customWidth="1"/>
    <col min="13829" max="13829" width="16.85546875" customWidth="1"/>
    <col min="13830" max="13830" width="19.140625" customWidth="1"/>
    <col min="13831" max="13831" width="12.140625" customWidth="1"/>
    <col min="13832" max="13832" width="11.7109375" customWidth="1"/>
    <col min="13833" max="13833" width="3.5703125" customWidth="1"/>
    <col min="13834" max="13834" width="12.42578125" customWidth="1"/>
    <col min="13835" max="13835" width="3.28515625" customWidth="1"/>
    <col min="13836" max="13836" width="7.28515625" customWidth="1"/>
    <col min="13837" max="13837" width="12.28515625" customWidth="1"/>
    <col min="13838" max="13838" width="3.28515625" customWidth="1"/>
    <col min="13839" max="13839" width="13.7109375" customWidth="1"/>
    <col min="13840" max="13840" width="3.28515625" customWidth="1"/>
    <col min="13841" max="13841" width="11.85546875" customWidth="1"/>
    <col min="13842" max="13842" width="8.85546875" customWidth="1"/>
    <col min="13843" max="13843" width="16.5703125" customWidth="1"/>
    <col min="13844" max="13844" width="13.28515625" customWidth="1"/>
    <col min="13845" max="13845" width="12.140625" customWidth="1"/>
    <col min="13846" max="13846" width="15.7109375" customWidth="1"/>
    <col min="13847" max="13847" width="14.140625" customWidth="1"/>
    <col min="13848" max="13848" width="23.42578125" customWidth="1"/>
    <col min="14081" max="14081" width="3.42578125" customWidth="1"/>
    <col min="14082" max="14082" width="7.85546875" customWidth="1"/>
    <col min="14083" max="14083" width="15.42578125" customWidth="1"/>
    <col min="14084" max="14084" width="18.85546875" customWidth="1"/>
    <col min="14085" max="14085" width="16.85546875" customWidth="1"/>
    <col min="14086" max="14086" width="19.140625" customWidth="1"/>
    <col min="14087" max="14087" width="12.140625" customWidth="1"/>
    <col min="14088" max="14088" width="11.7109375" customWidth="1"/>
    <col min="14089" max="14089" width="3.5703125" customWidth="1"/>
    <col min="14090" max="14090" width="12.42578125" customWidth="1"/>
    <col min="14091" max="14091" width="3.28515625" customWidth="1"/>
    <col min="14092" max="14092" width="7.28515625" customWidth="1"/>
    <col min="14093" max="14093" width="12.28515625" customWidth="1"/>
    <col min="14094" max="14094" width="3.28515625" customWidth="1"/>
    <col min="14095" max="14095" width="13.7109375" customWidth="1"/>
    <col min="14096" max="14096" width="3.28515625" customWidth="1"/>
    <col min="14097" max="14097" width="11.85546875" customWidth="1"/>
    <col min="14098" max="14098" width="8.85546875" customWidth="1"/>
    <col min="14099" max="14099" width="16.5703125" customWidth="1"/>
    <col min="14100" max="14100" width="13.28515625" customWidth="1"/>
    <col min="14101" max="14101" width="12.140625" customWidth="1"/>
    <col min="14102" max="14102" width="15.7109375" customWidth="1"/>
    <col min="14103" max="14103" width="14.140625" customWidth="1"/>
    <col min="14104" max="14104" width="23.42578125" customWidth="1"/>
    <col min="14337" max="14337" width="3.42578125" customWidth="1"/>
    <col min="14338" max="14338" width="7.85546875" customWidth="1"/>
    <col min="14339" max="14339" width="15.42578125" customWidth="1"/>
    <col min="14340" max="14340" width="18.85546875" customWidth="1"/>
    <col min="14341" max="14341" width="16.85546875" customWidth="1"/>
    <col min="14342" max="14342" width="19.140625" customWidth="1"/>
    <col min="14343" max="14343" width="12.140625" customWidth="1"/>
    <col min="14344" max="14344" width="11.7109375" customWidth="1"/>
    <col min="14345" max="14345" width="3.5703125" customWidth="1"/>
    <col min="14346" max="14346" width="12.42578125" customWidth="1"/>
    <col min="14347" max="14347" width="3.28515625" customWidth="1"/>
    <col min="14348" max="14348" width="7.28515625" customWidth="1"/>
    <col min="14349" max="14349" width="12.28515625" customWidth="1"/>
    <col min="14350" max="14350" width="3.28515625" customWidth="1"/>
    <col min="14351" max="14351" width="13.7109375" customWidth="1"/>
    <col min="14352" max="14352" width="3.28515625" customWidth="1"/>
    <col min="14353" max="14353" width="11.85546875" customWidth="1"/>
    <col min="14354" max="14354" width="8.85546875" customWidth="1"/>
    <col min="14355" max="14355" width="16.5703125" customWidth="1"/>
    <col min="14356" max="14356" width="13.28515625" customWidth="1"/>
    <col min="14357" max="14357" width="12.140625" customWidth="1"/>
    <col min="14358" max="14358" width="15.7109375" customWidth="1"/>
    <col min="14359" max="14359" width="14.140625" customWidth="1"/>
    <col min="14360" max="14360" width="23.42578125" customWidth="1"/>
    <col min="14593" max="14593" width="3.42578125" customWidth="1"/>
    <col min="14594" max="14594" width="7.85546875" customWidth="1"/>
    <col min="14595" max="14595" width="15.42578125" customWidth="1"/>
    <col min="14596" max="14596" width="18.85546875" customWidth="1"/>
    <col min="14597" max="14597" width="16.85546875" customWidth="1"/>
    <col min="14598" max="14598" width="19.140625" customWidth="1"/>
    <col min="14599" max="14599" width="12.140625" customWidth="1"/>
    <col min="14600" max="14600" width="11.7109375" customWidth="1"/>
    <col min="14601" max="14601" width="3.5703125" customWidth="1"/>
    <col min="14602" max="14602" width="12.42578125" customWidth="1"/>
    <col min="14603" max="14603" width="3.28515625" customWidth="1"/>
    <col min="14604" max="14604" width="7.28515625" customWidth="1"/>
    <col min="14605" max="14605" width="12.28515625" customWidth="1"/>
    <col min="14606" max="14606" width="3.28515625" customWidth="1"/>
    <col min="14607" max="14607" width="13.7109375" customWidth="1"/>
    <col min="14608" max="14608" width="3.28515625" customWidth="1"/>
    <col min="14609" max="14609" width="11.85546875" customWidth="1"/>
    <col min="14610" max="14610" width="8.85546875" customWidth="1"/>
    <col min="14611" max="14611" width="16.5703125" customWidth="1"/>
    <col min="14612" max="14612" width="13.28515625" customWidth="1"/>
    <col min="14613" max="14613" width="12.140625" customWidth="1"/>
    <col min="14614" max="14614" width="15.7109375" customWidth="1"/>
    <col min="14615" max="14615" width="14.140625" customWidth="1"/>
    <col min="14616" max="14616" width="23.42578125" customWidth="1"/>
    <col min="14849" max="14849" width="3.42578125" customWidth="1"/>
    <col min="14850" max="14850" width="7.85546875" customWidth="1"/>
    <col min="14851" max="14851" width="15.42578125" customWidth="1"/>
    <col min="14852" max="14852" width="18.85546875" customWidth="1"/>
    <col min="14853" max="14853" width="16.85546875" customWidth="1"/>
    <col min="14854" max="14854" width="19.140625" customWidth="1"/>
    <col min="14855" max="14855" width="12.140625" customWidth="1"/>
    <col min="14856" max="14856" width="11.7109375" customWidth="1"/>
    <col min="14857" max="14857" width="3.5703125" customWidth="1"/>
    <col min="14858" max="14858" width="12.42578125" customWidth="1"/>
    <col min="14859" max="14859" width="3.28515625" customWidth="1"/>
    <col min="14860" max="14860" width="7.28515625" customWidth="1"/>
    <col min="14861" max="14861" width="12.28515625" customWidth="1"/>
    <col min="14862" max="14862" width="3.28515625" customWidth="1"/>
    <col min="14863" max="14863" width="13.7109375" customWidth="1"/>
    <col min="14864" max="14864" width="3.28515625" customWidth="1"/>
    <col min="14865" max="14865" width="11.85546875" customWidth="1"/>
    <col min="14866" max="14866" width="8.85546875" customWidth="1"/>
    <col min="14867" max="14867" width="16.5703125" customWidth="1"/>
    <col min="14868" max="14868" width="13.28515625" customWidth="1"/>
    <col min="14869" max="14869" width="12.140625" customWidth="1"/>
    <col min="14870" max="14870" width="15.7109375" customWidth="1"/>
    <col min="14871" max="14871" width="14.140625" customWidth="1"/>
    <col min="14872" max="14872" width="23.42578125" customWidth="1"/>
    <col min="15105" max="15105" width="3.42578125" customWidth="1"/>
    <col min="15106" max="15106" width="7.85546875" customWidth="1"/>
    <col min="15107" max="15107" width="15.42578125" customWidth="1"/>
    <col min="15108" max="15108" width="18.85546875" customWidth="1"/>
    <col min="15109" max="15109" width="16.85546875" customWidth="1"/>
    <col min="15110" max="15110" width="19.140625" customWidth="1"/>
    <col min="15111" max="15111" width="12.140625" customWidth="1"/>
    <col min="15112" max="15112" width="11.7109375" customWidth="1"/>
    <col min="15113" max="15113" width="3.5703125" customWidth="1"/>
    <col min="15114" max="15114" width="12.42578125" customWidth="1"/>
    <col min="15115" max="15115" width="3.28515625" customWidth="1"/>
    <col min="15116" max="15116" width="7.28515625" customWidth="1"/>
    <col min="15117" max="15117" width="12.28515625" customWidth="1"/>
    <col min="15118" max="15118" width="3.28515625" customWidth="1"/>
    <col min="15119" max="15119" width="13.7109375" customWidth="1"/>
    <col min="15120" max="15120" width="3.28515625" customWidth="1"/>
    <col min="15121" max="15121" width="11.85546875" customWidth="1"/>
    <col min="15122" max="15122" width="8.85546875" customWidth="1"/>
    <col min="15123" max="15123" width="16.5703125" customWidth="1"/>
    <col min="15124" max="15124" width="13.28515625" customWidth="1"/>
    <col min="15125" max="15125" width="12.140625" customWidth="1"/>
    <col min="15126" max="15126" width="15.7109375" customWidth="1"/>
    <col min="15127" max="15127" width="14.140625" customWidth="1"/>
    <col min="15128" max="15128" width="23.42578125" customWidth="1"/>
    <col min="15361" max="15361" width="3.42578125" customWidth="1"/>
    <col min="15362" max="15362" width="7.85546875" customWidth="1"/>
    <col min="15363" max="15363" width="15.42578125" customWidth="1"/>
    <col min="15364" max="15364" width="18.85546875" customWidth="1"/>
    <col min="15365" max="15365" width="16.85546875" customWidth="1"/>
    <col min="15366" max="15366" width="19.140625" customWidth="1"/>
    <col min="15367" max="15367" width="12.140625" customWidth="1"/>
    <col min="15368" max="15368" width="11.7109375" customWidth="1"/>
    <col min="15369" max="15369" width="3.5703125" customWidth="1"/>
    <col min="15370" max="15370" width="12.42578125" customWidth="1"/>
    <col min="15371" max="15371" width="3.28515625" customWidth="1"/>
    <col min="15372" max="15372" width="7.28515625" customWidth="1"/>
    <col min="15373" max="15373" width="12.28515625" customWidth="1"/>
    <col min="15374" max="15374" width="3.28515625" customWidth="1"/>
    <col min="15375" max="15375" width="13.7109375" customWidth="1"/>
    <col min="15376" max="15376" width="3.28515625" customWidth="1"/>
    <col min="15377" max="15377" width="11.85546875" customWidth="1"/>
    <col min="15378" max="15378" width="8.85546875" customWidth="1"/>
    <col min="15379" max="15379" width="16.5703125" customWidth="1"/>
    <col min="15380" max="15380" width="13.28515625" customWidth="1"/>
    <col min="15381" max="15381" width="12.140625" customWidth="1"/>
    <col min="15382" max="15382" width="15.7109375" customWidth="1"/>
    <col min="15383" max="15383" width="14.140625" customWidth="1"/>
    <col min="15384" max="15384" width="23.42578125" customWidth="1"/>
    <col min="15617" max="15617" width="3.42578125" customWidth="1"/>
    <col min="15618" max="15618" width="7.85546875" customWidth="1"/>
    <col min="15619" max="15619" width="15.42578125" customWidth="1"/>
    <col min="15620" max="15620" width="18.85546875" customWidth="1"/>
    <col min="15621" max="15621" width="16.85546875" customWidth="1"/>
    <col min="15622" max="15622" width="19.140625" customWidth="1"/>
    <col min="15623" max="15623" width="12.140625" customWidth="1"/>
    <col min="15624" max="15624" width="11.7109375" customWidth="1"/>
    <col min="15625" max="15625" width="3.5703125" customWidth="1"/>
    <col min="15626" max="15626" width="12.42578125" customWidth="1"/>
    <col min="15627" max="15627" width="3.28515625" customWidth="1"/>
    <col min="15628" max="15628" width="7.28515625" customWidth="1"/>
    <col min="15629" max="15629" width="12.28515625" customWidth="1"/>
    <col min="15630" max="15630" width="3.28515625" customWidth="1"/>
    <col min="15631" max="15631" width="13.7109375" customWidth="1"/>
    <col min="15632" max="15632" width="3.28515625" customWidth="1"/>
    <col min="15633" max="15633" width="11.85546875" customWidth="1"/>
    <col min="15634" max="15634" width="8.85546875" customWidth="1"/>
    <col min="15635" max="15635" width="16.5703125" customWidth="1"/>
    <col min="15636" max="15636" width="13.28515625" customWidth="1"/>
    <col min="15637" max="15637" width="12.140625" customWidth="1"/>
    <col min="15638" max="15638" width="15.7109375" customWidth="1"/>
    <col min="15639" max="15639" width="14.140625" customWidth="1"/>
    <col min="15640" max="15640" width="23.42578125" customWidth="1"/>
    <col min="15873" max="15873" width="3.42578125" customWidth="1"/>
    <col min="15874" max="15874" width="7.85546875" customWidth="1"/>
    <col min="15875" max="15875" width="15.42578125" customWidth="1"/>
    <col min="15876" max="15876" width="18.85546875" customWidth="1"/>
    <col min="15877" max="15877" width="16.85546875" customWidth="1"/>
    <col min="15878" max="15878" width="19.140625" customWidth="1"/>
    <col min="15879" max="15879" width="12.140625" customWidth="1"/>
    <col min="15880" max="15880" width="11.7109375" customWidth="1"/>
    <col min="15881" max="15881" width="3.5703125" customWidth="1"/>
    <col min="15882" max="15882" width="12.42578125" customWidth="1"/>
    <col min="15883" max="15883" width="3.28515625" customWidth="1"/>
    <col min="15884" max="15884" width="7.28515625" customWidth="1"/>
    <col min="15885" max="15885" width="12.28515625" customWidth="1"/>
    <col min="15886" max="15886" width="3.28515625" customWidth="1"/>
    <col min="15887" max="15887" width="13.7109375" customWidth="1"/>
    <col min="15888" max="15888" width="3.28515625" customWidth="1"/>
    <col min="15889" max="15889" width="11.85546875" customWidth="1"/>
    <col min="15890" max="15890" width="8.85546875" customWidth="1"/>
    <col min="15891" max="15891" width="16.5703125" customWidth="1"/>
    <col min="15892" max="15892" width="13.28515625" customWidth="1"/>
    <col min="15893" max="15893" width="12.140625" customWidth="1"/>
    <col min="15894" max="15894" width="15.7109375" customWidth="1"/>
    <col min="15895" max="15895" width="14.140625" customWidth="1"/>
    <col min="15896" max="15896" width="23.42578125" customWidth="1"/>
    <col min="16129" max="16129" width="3.42578125" customWidth="1"/>
    <col min="16130" max="16130" width="7.85546875" customWidth="1"/>
    <col min="16131" max="16131" width="15.42578125" customWidth="1"/>
    <col min="16132" max="16132" width="18.85546875" customWidth="1"/>
    <col min="16133" max="16133" width="16.85546875" customWidth="1"/>
    <col min="16134" max="16134" width="19.140625" customWidth="1"/>
    <col min="16135" max="16135" width="12.140625" customWidth="1"/>
    <col min="16136" max="16136" width="11.7109375" customWidth="1"/>
    <col min="16137" max="16137" width="3.5703125" customWidth="1"/>
    <col min="16138" max="16138" width="12.42578125" customWidth="1"/>
    <col min="16139" max="16139" width="3.28515625" customWidth="1"/>
    <col min="16140" max="16140" width="7.28515625" customWidth="1"/>
    <col min="16141" max="16141" width="12.28515625" customWidth="1"/>
    <col min="16142" max="16142" width="3.28515625" customWidth="1"/>
    <col min="16143" max="16143" width="13.7109375" customWidth="1"/>
    <col min="16144" max="16144" width="3.28515625" customWidth="1"/>
    <col min="16145" max="16145" width="11.85546875" customWidth="1"/>
    <col min="16146" max="16146" width="8.85546875" customWidth="1"/>
    <col min="16147" max="16147" width="16.5703125" customWidth="1"/>
    <col min="16148" max="16148" width="13.28515625" customWidth="1"/>
    <col min="16149" max="16149" width="12.140625" customWidth="1"/>
    <col min="16150" max="16150" width="15.7109375" customWidth="1"/>
    <col min="16151" max="16151" width="14.140625" customWidth="1"/>
    <col min="16152" max="16152" width="23.42578125" customWidth="1"/>
  </cols>
  <sheetData>
    <row r="1" spans="1:46" s="242" customFormat="1" ht="12.75" customHeight="1" x14ac:dyDescent="0.2">
      <c r="A1" s="587" t="s">
        <v>287</v>
      </c>
      <c r="B1" s="588"/>
      <c r="C1" s="588"/>
      <c r="D1" s="588"/>
      <c r="E1" s="588"/>
      <c r="F1" s="588"/>
      <c r="G1" s="588"/>
      <c r="H1" s="588"/>
      <c r="I1" s="588"/>
      <c r="J1" s="588"/>
      <c r="K1" s="588"/>
      <c r="L1" s="588"/>
      <c r="M1" s="588"/>
      <c r="N1" s="588"/>
      <c r="O1" s="588"/>
      <c r="P1" s="588"/>
      <c r="Q1" s="588"/>
      <c r="R1" s="588"/>
      <c r="S1" s="588"/>
      <c r="T1" s="588"/>
      <c r="U1" s="588"/>
      <c r="V1" s="588"/>
      <c r="W1" s="588"/>
      <c r="X1" s="588"/>
    </row>
    <row r="2" spans="1:46" s="242" customFormat="1" ht="12.75" customHeight="1" x14ac:dyDescent="0.2">
      <c r="A2" s="243"/>
      <c r="B2" s="244"/>
      <c r="C2" s="244"/>
      <c r="D2" s="244"/>
      <c r="E2" s="244"/>
      <c r="F2" s="244"/>
      <c r="G2" s="244"/>
      <c r="H2" s="244"/>
      <c r="I2" s="244"/>
      <c r="J2" s="244"/>
      <c r="K2" s="244"/>
      <c r="L2" s="244"/>
      <c r="M2" s="244"/>
      <c r="N2" s="244"/>
      <c r="O2" s="244"/>
      <c r="P2" s="244"/>
      <c r="Q2" s="244"/>
      <c r="R2" s="244"/>
      <c r="S2" s="244"/>
      <c r="T2" s="244"/>
      <c r="U2" s="244"/>
      <c r="V2" s="244"/>
      <c r="W2" s="244"/>
      <c r="X2" s="244"/>
    </row>
    <row r="3" spans="1:46" s="242" customFormat="1" ht="12.75" customHeight="1" x14ac:dyDescent="0.2">
      <c r="A3" s="243"/>
      <c r="B3" s="589" t="s">
        <v>288</v>
      </c>
      <c r="C3" s="589"/>
      <c r="D3" s="589"/>
      <c r="E3" s="589"/>
      <c r="F3" s="589"/>
      <c r="G3" s="589"/>
      <c r="H3" s="589"/>
      <c r="I3" s="589"/>
      <c r="J3" s="589"/>
      <c r="K3" s="589"/>
      <c r="L3" s="589"/>
      <c r="M3" s="589"/>
      <c r="N3" s="589"/>
      <c r="O3" s="589"/>
      <c r="P3" s="590"/>
      <c r="Q3" s="590"/>
      <c r="R3" s="590"/>
      <c r="S3" s="590"/>
      <c r="T3" s="590"/>
      <c r="U3" s="590"/>
      <c r="V3" s="590"/>
      <c r="W3" s="590"/>
      <c r="X3" s="590"/>
    </row>
    <row r="4" spans="1:46" s="242" customFormat="1" ht="12.75" customHeight="1" x14ac:dyDescent="0.2">
      <c r="A4" s="243"/>
      <c r="B4" s="589"/>
      <c r="C4" s="589"/>
      <c r="D4" s="589"/>
      <c r="E4" s="589"/>
      <c r="F4" s="589"/>
      <c r="G4" s="589"/>
      <c r="H4" s="589"/>
      <c r="I4" s="589"/>
      <c r="J4" s="589"/>
      <c r="K4" s="589"/>
      <c r="L4" s="589"/>
      <c r="M4" s="589"/>
      <c r="N4" s="589"/>
      <c r="O4" s="589"/>
      <c r="P4" s="590"/>
      <c r="Q4" s="590"/>
      <c r="R4" s="590"/>
      <c r="S4" s="590"/>
      <c r="T4" s="590"/>
      <c r="U4" s="590"/>
      <c r="V4" s="590"/>
      <c r="W4" s="590"/>
      <c r="X4" s="590"/>
    </row>
    <row r="5" spans="1:46" s="242" customFormat="1" ht="12.75" customHeight="1" x14ac:dyDescent="0.2">
      <c r="A5" s="245"/>
      <c r="B5" s="243"/>
      <c r="C5" s="244"/>
      <c r="D5" s="244"/>
      <c r="E5" s="244"/>
      <c r="F5" s="244"/>
      <c r="G5" s="244"/>
      <c r="H5" s="244"/>
      <c r="I5" s="244"/>
      <c r="J5" s="244"/>
      <c r="K5" s="244"/>
      <c r="L5" s="244"/>
      <c r="M5" s="244"/>
      <c r="N5" s="244"/>
      <c r="O5" s="244"/>
      <c r="P5" s="244"/>
      <c r="Q5" s="244"/>
      <c r="R5" s="244"/>
      <c r="S5" s="244"/>
      <c r="T5" s="244"/>
      <c r="U5" s="244"/>
      <c r="V5" s="244"/>
      <c r="W5" s="244"/>
      <c r="X5" s="244"/>
    </row>
    <row r="6" spans="1:46" s="246" customFormat="1" x14ac:dyDescent="0.2">
      <c r="A6" s="591" t="s">
        <v>289</v>
      </c>
      <c r="B6" s="591"/>
      <c r="C6" s="591"/>
      <c r="D6" s="591"/>
      <c r="E6" s="591"/>
      <c r="F6" s="591"/>
      <c r="G6" s="591"/>
      <c r="H6" s="591"/>
      <c r="I6" s="591"/>
      <c r="J6" s="591"/>
      <c r="K6" s="591"/>
      <c r="L6" s="591"/>
      <c r="M6" s="591"/>
      <c r="N6" s="591"/>
      <c r="O6" s="591"/>
      <c r="P6" s="591"/>
      <c r="Q6" s="591"/>
      <c r="R6" s="591"/>
      <c r="S6" s="591"/>
      <c r="T6" s="591"/>
      <c r="U6" s="591"/>
      <c r="V6" s="591"/>
      <c r="W6" s="591"/>
    </row>
    <row r="7" spans="1:46" s="246" customFormat="1" x14ac:dyDescent="0.2">
      <c r="A7" s="591" t="s">
        <v>290</v>
      </c>
      <c r="B7" s="591"/>
      <c r="C7" s="591"/>
      <c r="D7" s="591"/>
      <c r="E7" s="591"/>
      <c r="F7" s="591"/>
      <c r="G7" s="591"/>
      <c r="H7" s="591"/>
      <c r="I7" s="591"/>
      <c r="J7" s="591"/>
      <c r="K7" s="591"/>
      <c r="L7" s="591"/>
      <c r="M7" s="591"/>
      <c r="N7" s="591"/>
      <c r="O7" s="591"/>
      <c r="P7" s="591"/>
      <c r="Q7" s="591"/>
      <c r="R7" s="591"/>
      <c r="S7" s="591"/>
      <c r="T7" s="591"/>
      <c r="U7" s="591"/>
      <c r="V7" s="591"/>
      <c r="W7" s="591"/>
    </row>
    <row r="8" spans="1:46" s="246" customFormat="1" ht="13.5" thickBot="1" x14ac:dyDescent="0.25">
      <c r="A8" s="247"/>
      <c r="B8" s="247"/>
      <c r="C8" s="247"/>
      <c r="D8" s="247"/>
      <c r="E8" s="247"/>
      <c r="F8" s="247"/>
      <c r="G8" s="247"/>
      <c r="H8" s="247"/>
      <c r="I8" s="247"/>
      <c r="J8" s="247"/>
      <c r="K8" s="247"/>
      <c r="L8" s="247"/>
      <c r="M8" s="247"/>
      <c r="N8" s="247"/>
      <c r="O8" s="247"/>
      <c r="P8" s="247"/>
      <c r="Q8" s="247"/>
      <c r="R8" s="247"/>
      <c r="S8" s="247"/>
      <c r="T8" s="247"/>
      <c r="U8" s="247"/>
      <c r="V8" s="247"/>
      <c r="W8" s="248"/>
      <c r="X8" s="248"/>
    </row>
    <row r="9" spans="1:46" s="250" customFormat="1" ht="25.5" customHeight="1" thickBot="1" x14ac:dyDescent="0.25">
      <c r="A9" s="592" t="s">
        <v>291</v>
      </c>
      <c r="B9" s="595" t="s">
        <v>292</v>
      </c>
      <c r="C9" s="598" t="s">
        <v>293</v>
      </c>
      <c r="D9" s="595" t="s">
        <v>294</v>
      </c>
      <c r="E9" s="595" t="s">
        <v>295</v>
      </c>
      <c r="F9" s="595" t="s">
        <v>296</v>
      </c>
      <c r="G9" s="574" t="s">
        <v>297</v>
      </c>
      <c r="H9" s="575"/>
      <c r="I9" s="575"/>
      <c r="J9" s="575"/>
      <c r="K9" s="576"/>
      <c r="L9" s="577" t="s">
        <v>298</v>
      </c>
      <c r="M9" s="575"/>
      <c r="N9" s="575"/>
      <c r="O9" s="575"/>
      <c r="P9" s="578"/>
      <c r="Q9" s="579" t="s">
        <v>299</v>
      </c>
      <c r="R9" s="581" t="s">
        <v>300</v>
      </c>
      <c r="S9" s="582"/>
      <c r="T9" s="582"/>
      <c r="U9" s="583"/>
      <c r="V9" s="584" t="s">
        <v>301</v>
      </c>
      <c r="W9" s="584" t="s">
        <v>302</v>
      </c>
      <c r="X9" s="601" t="s">
        <v>303</v>
      </c>
      <c r="Y9" s="249"/>
      <c r="Z9" s="249"/>
      <c r="AA9" s="249"/>
      <c r="AB9" s="249"/>
      <c r="AC9" s="249"/>
      <c r="AD9" s="249"/>
      <c r="AE9" s="249"/>
      <c r="AF9" s="249"/>
      <c r="AG9" s="249"/>
      <c r="AH9" s="249"/>
      <c r="AI9" s="249"/>
      <c r="AJ9" s="249"/>
      <c r="AK9" s="249"/>
      <c r="AL9" s="249"/>
      <c r="AM9" s="249"/>
      <c r="AN9" s="249"/>
      <c r="AO9" s="249"/>
      <c r="AP9" s="249"/>
      <c r="AQ9" s="249"/>
      <c r="AR9" s="249"/>
      <c r="AS9" s="249"/>
      <c r="AT9" s="249"/>
    </row>
    <row r="10" spans="1:46" s="250" customFormat="1" ht="68.25" thickBot="1" x14ac:dyDescent="0.25">
      <c r="A10" s="593"/>
      <c r="B10" s="596"/>
      <c r="C10" s="599"/>
      <c r="D10" s="596"/>
      <c r="E10" s="596"/>
      <c r="F10" s="596"/>
      <c r="G10" s="251" t="s">
        <v>304</v>
      </c>
      <c r="H10" s="252" t="s">
        <v>305</v>
      </c>
      <c r="I10" s="253" t="s">
        <v>306</v>
      </c>
      <c r="J10" s="254" t="s">
        <v>307</v>
      </c>
      <c r="K10" s="255" t="s">
        <v>306</v>
      </c>
      <c r="L10" s="256" t="s">
        <v>304</v>
      </c>
      <c r="M10" s="252" t="s">
        <v>305</v>
      </c>
      <c r="N10" s="253" t="s">
        <v>306</v>
      </c>
      <c r="O10" s="254" t="s">
        <v>307</v>
      </c>
      <c r="P10" s="257" t="s">
        <v>306</v>
      </c>
      <c r="Q10" s="580"/>
      <c r="R10" s="258" t="s">
        <v>308</v>
      </c>
      <c r="S10" s="259" t="s">
        <v>309</v>
      </c>
      <c r="T10" s="260" t="s">
        <v>310</v>
      </c>
      <c r="U10" s="261" t="s">
        <v>311</v>
      </c>
      <c r="V10" s="585"/>
      <c r="W10" s="586"/>
      <c r="X10" s="602"/>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row>
    <row r="11" spans="1:46" s="276" customFormat="1" ht="88.5" customHeight="1" thickBot="1" x14ac:dyDescent="0.25">
      <c r="A11" s="594"/>
      <c r="B11" s="597"/>
      <c r="C11" s="600"/>
      <c r="D11" s="597"/>
      <c r="E11" s="597"/>
      <c r="F11" s="597"/>
      <c r="G11" s="262" t="s">
        <v>312</v>
      </c>
      <c r="H11" s="263" t="s">
        <v>313</v>
      </c>
      <c r="I11" s="264"/>
      <c r="J11" s="263" t="s">
        <v>314</v>
      </c>
      <c r="K11" s="265"/>
      <c r="L11" s="266" t="s">
        <v>315</v>
      </c>
      <c r="M11" s="263" t="s">
        <v>316</v>
      </c>
      <c r="N11" s="264"/>
      <c r="O11" s="263" t="s">
        <v>317</v>
      </c>
      <c r="P11" s="267"/>
      <c r="Q11" s="268" t="s">
        <v>318</v>
      </c>
      <c r="R11" s="269" t="s">
        <v>319</v>
      </c>
      <c r="S11" s="270" t="s">
        <v>320</v>
      </c>
      <c r="T11" s="271" t="s">
        <v>321</v>
      </c>
      <c r="U11" s="272" t="s">
        <v>322</v>
      </c>
      <c r="V11" s="273" t="s">
        <v>323</v>
      </c>
      <c r="W11" s="274" t="s">
        <v>324</v>
      </c>
      <c r="X11" s="603"/>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row>
    <row r="12" spans="1:46" s="292" customFormat="1" ht="91.5" customHeight="1" x14ac:dyDescent="0.2">
      <c r="A12" s="277">
        <v>1</v>
      </c>
      <c r="B12" s="278" t="s">
        <v>325</v>
      </c>
      <c r="C12" s="279" t="s">
        <v>326</v>
      </c>
      <c r="D12" s="279" t="s">
        <v>327</v>
      </c>
      <c r="E12" s="279" t="s">
        <v>328</v>
      </c>
      <c r="F12" s="278" t="s">
        <v>329</v>
      </c>
      <c r="G12" s="280">
        <v>2936770.5</v>
      </c>
      <c r="H12" s="280">
        <v>2936770.5</v>
      </c>
      <c r="I12" s="281">
        <v>0</v>
      </c>
      <c r="J12" s="282"/>
      <c r="K12" s="283">
        <v>0</v>
      </c>
      <c r="L12" s="284">
        <v>0</v>
      </c>
      <c r="M12" s="285"/>
      <c r="N12" s="281">
        <v>0</v>
      </c>
      <c r="O12" s="285"/>
      <c r="P12" s="283">
        <v>0</v>
      </c>
      <c r="Q12" s="280">
        <v>2936770.5</v>
      </c>
      <c r="R12" s="286"/>
      <c r="S12" s="287">
        <v>0</v>
      </c>
      <c r="T12" s="288"/>
      <c r="U12" s="288"/>
      <c r="V12" s="280"/>
      <c r="W12" s="289">
        <v>2936770.5</v>
      </c>
      <c r="X12" s="290"/>
      <c r="Y12" s="291"/>
      <c r="Z12" s="291"/>
      <c r="AA12" s="291"/>
      <c r="AB12" s="291"/>
      <c r="AC12" s="291"/>
      <c r="AD12" s="291"/>
      <c r="AE12" s="291"/>
      <c r="AF12" s="291"/>
      <c r="AG12" s="291"/>
      <c r="AH12" s="291"/>
      <c r="AI12" s="291"/>
      <c r="AJ12" s="291"/>
      <c r="AK12" s="291"/>
      <c r="AL12" s="291"/>
      <c r="AM12" s="291"/>
      <c r="AN12" s="291"/>
      <c r="AO12" s="291"/>
      <c r="AP12" s="291"/>
      <c r="AQ12" s="291"/>
      <c r="AR12" s="291"/>
      <c r="AS12" s="291"/>
      <c r="AT12" s="291"/>
    </row>
    <row r="13" spans="1:46" s="292" customFormat="1" ht="72.75" customHeight="1" thickBot="1" x14ac:dyDescent="0.25">
      <c r="A13" s="277">
        <v>2</v>
      </c>
      <c r="B13" s="278" t="s">
        <v>330</v>
      </c>
      <c r="C13" s="279" t="s">
        <v>331</v>
      </c>
      <c r="D13" s="279" t="s">
        <v>332</v>
      </c>
      <c r="E13" s="279" t="s">
        <v>333</v>
      </c>
      <c r="F13" s="278" t="s">
        <v>329</v>
      </c>
      <c r="G13" s="280">
        <v>3438349</v>
      </c>
      <c r="H13" s="280">
        <v>3320999</v>
      </c>
      <c r="I13" s="281"/>
      <c r="J13" s="280">
        <v>117350</v>
      </c>
      <c r="K13" s="283">
        <v>3</v>
      </c>
      <c r="L13" s="284"/>
      <c r="M13" s="285"/>
      <c r="N13" s="281"/>
      <c r="O13" s="285"/>
      <c r="P13" s="283"/>
      <c r="Q13" s="293">
        <v>3438349</v>
      </c>
      <c r="R13" s="294">
        <v>117350</v>
      </c>
      <c r="S13" s="287">
        <v>0</v>
      </c>
      <c r="T13" s="288"/>
      <c r="U13" s="288"/>
      <c r="V13" s="280">
        <v>117350</v>
      </c>
      <c r="W13" s="295">
        <v>5319860</v>
      </c>
      <c r="X13" s="296"/>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row>
    <row r="14" spans="1:46" s="292" customFormat="1" ht="74.25" customHeight="1" thickBot="1" x14ac:dyDescent="0.25">
      <c r="A14" s="297">
        <v>3</v>
      </c>
      <c r="B14" s="298" t="s">
        <v>334</v>
      </c>
      <c r="C14" s="279" t="s">
        <v>335</v>
      </c>
      <c r="D14" s="279" t="s">
        <v>336</v>
      </c>
      <c r="E14" s="279" t="s">
        <v>337</v>
      </c>
      <c r="F14" s="278" t="s">
        <v>338</v>
      </c>
      <c r="G14" s="280"/>
      <c r="H14" s="280"/>
      <c r="I14" s="281"/>
      <c r="J14" s="299"/>
      <c r="K14" s="283"/>
      <c r="L14" s="284"/>
      <c r="M14" s="285"/>
      <c r="N14" s="281"/>
      <c r="O14" s="285"/>
      <c r="P14" s="283"/>
      <c r="Q14" s="293">
        <v>195583</v>
      </c>
      <c r="R14" s="294">
        <v>19558.3</v>
      </c>
      <c r="S14" s="287"/>
      <c r="T14" s="288"/>
      <c r="U14" s="288"/>
      <c r="V14" s="280">
        <v>19558.3</v>
      </c>
      <c r="W14" s="300">
        <v>195583</v>
      </c>
      <c r="X14" s="30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row>
    <row r="15" spans="1:46" s="292" customFormat="1" ht="64.5" customHeight="1" thickBot="1" x14ac:dyDescent="0.25">
      <c r="A15" s="570" t="str">
        <f>'[2]Pregled IPA projekata'!A13</f>
        <v>UKUPNO</v>
      </c>
      <c r="B15" s="571"/>
      <c r="C15" s="571"/>
      <c r="D15" s="302"/>
      <c r="E15" s="302"/>
      <c r="F15" s="302"/>
      <c r="G15" s="303">
        <f>G12+G13+G14</f>
        <v>6375119.5</v>
      </c>
      <c r="H15" s="303">
        <f t="shared" ref="H15:V15" si="0">H12+H13+H14</f>
        <v>6257769.5</v>
      </c>
      <c r="I15" s="303"/>
      <c r="J15" s="303">
        <f t="shared" si="0"/>
        <v>117350</v>
      </c>
      <c r="K15" s="303"/>
      <c r="L15" s="303">
        <f t="shared" si="0"/>
        <v>0</v>
      </c>
      <c r="M15" s="303">
        <f t="shared" si="0"/>
        <v>0</v>
      </c>
      <c r="N15" s="303"/>
      <c r="O15" s="303">
        <f t="shared" si="0"/>
        <v>0</v>
      </c>
      <c r="P15" s="303"/>
      <c r="Q15" s="303">
        <f t="shared" si="0"/>
        <v>6570702.5</v>
      </c>
      <c r="R15" s="303">
        <f t="shared" si="0"/>
        <v>136908.29999999999</v>
      </c>
      <c r="S15" s="303">
        <f t="shared" si="0"/>
        <v>0</v>
      </c>
      <c r="T15" s="303">
        <f t="shared" si="0"/>
        <v>0</v>
      </c>
      <c r="U15" s="303">
        <f t="shared" si="0"/>
        <v>0</v>
      </c>
      <c r="V15" s="303">
        <f t="shared" si="0"/>
        <v>136908.29999999999</v>
      </c>
      <c r="W15" s="303">
        <f>W12+W13+W14</f>
        <v>8452213.5</v>
      </c>
      <c r="X15" s="304"/>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row>
    <row r="16" spans="1:46" ht="13.5" customHeight="1" x14ac:dyDescent="0.2">
      <c r="A16" s="572" t="s">
        <v>339</v>
      </c>
      <c r="B16" s="572"/>
      <c r="C16" s="572"/>
      <c r="D16" s="572"/>
      <c r="E16" s="572"/>
      <c r="F16" s="572"/>
      <c r="G16" s="572"/>
      <c r="H16" s="572"/>
      <c r="I16" s="572"/>
      <c r="J16" s="572"/>
      <c r="K16" s="572"/>
      <c r="L16" s="572"/>
      <c r="M16" s="572"/>
      <c r="N16" s="572"/>
      <c r="O16" s="572"/>
      <c r="P16" s="572"/>
      <c r="Q16" s="572"/>
      <c r="R16" s="572"/>
      <c r="S16" s="572"/>
      <c r="T16" s="572"/>
      <c r="U16" s="572"/>
      <c r="V16" s="572"/>
      <c r="W16" s="572"/>
      <c r="X16" s="572"/>
    </row>
    <row r="17" spans="1:24" ht="37.5" customHeight="1" thickBot="1" x14ac:dyDescent="0.25">
      <c r="A17" s="573"/>
      <c r="B17" s="573"/>
      <c r="C17" s="573"/>
      <c r="D17" s="573"/>
      <c r="E17" s="573"/>
      <c r="F17" s="573"/>
      <c r="G17" s="573"/>
      <c r="H17" s="573"/>
      <c r="I17" s="573"/>
      <c r="J17" s="573"/>
      <c r="K17" s="573"/>
      <c r="L17" s="573"/>
      <c r="M17" s="573"/>
      <c r="N17" s="573"/>
      <c r="O17" s="573"/>
      <c r="P17" s="573"/>
      <c r="Q17" s="573"/>
      <c r="R17" s="573"/>
      <c r="S17" s="573"/>
      <c r="T17" s="573"/>
      <c r="U17" s="573"/>
      <c r="V17" s="573"/>
      <c r="W17" s="573"/>
      <c r="X17" s="573"/>
    </row>
    <row r="18" spans="1:24" ht="12.75" customHeight="1" x14ac:dyDescent="0.2">
      <c r="A18" s="305"/>
      <c r="B18" s="306"/>
      <c r="C18" s="306"/>
      <c r="D18" s="306"/>
      <c r="E18" s="306"/>
      <c r="F18" s="306"/>
      <c r="G18" s="306"/>
      <c r="H18" s="306"/>
      <c r="I18" s="306"/>
      <c r="J18" s="306"/>
      <c r="K18" s="306"/>
      <c r="L18" s="306"/>
      <c r="M18" s="306"/>
      <c r="N18" s="306"/>
      <c r="O18" s="306"/>
      <c r="P18" s="306"/>
      <c r="Q18" s="306"/>
      <c r="R18" s="306"/>
      <c r="S18" s="306"/>
      <c r="T18" s="306"/>
      <c r="U18" s="306"/>
      <c r="V18" s="306"/>
      <c r="W18" s="306"/>
      <c r="X18" s="307"/>
    </row>
    <row r="19" spans="1:24" ht="6.75" customHeight="1" x14ac:dyDescent="0.2">
      <c r="A19" s="305"/>
      <c r="B19" s="306"/>
      <c r="C19" s="306"/>
      <c r="D19" s="306"/>
      <c r="E19" s="306"/>
      <c r="F19" s="306"/>
      <c r="G19" s="306"/>
      <c r="H19" s="306"/>
      <c r="I19" s="306"/>
      <c r="J19" s="306"/>
      <c r="K19" s="306"/>
      <c r="L19" s="306"/>
      <c r="M19" s="306"/>
      <c r="N19" s="306"/>
      <c r="O19" s="306"/>
      <c r="P19" s="306"/>
      <c r="Q19" s="306"/>
      <c r="R19" s="306"/>
      <c r="S19" s="306"/>
      <c r="T19" s="306"/>
      <c r="U19" s="306"/>
      <c r="V19" s="306"/>
      <c r="W19" s="306"/>
      <c r="X19" s="307"/>
    </row>
    <row r="20" spans="1:24" ht="12.75" hidden="1" customHeight="1" x14ac:dyDescent="0.2">
      <c r="A20" s="305"/>
      <c r="B20" s="306"/>
      <c r="C20" s="306"/>
      <c r="D20" s="306"/>
      <c r="E20" s="306"/>
      <c r="F20" s="306"/>
      <c r="G20" s="306"/>
      <c r="H20" s="306"/>
      <c r="I20" s="306"/>
      <c r="J20" s="306"/>
      <c r="K20" s="306"/>
      <c r="L20" s="306"/>
      <c r="M20" s="306"/>
      <c r="N20" s="306"/>
      <c r="O20" s="306"/>
      <c r="P20" s="306"/>
      <c r="Q20" s="306"/>
      <c r="R20" s="306"/>
      <c r="S20" s="306"/>
      <c r="T20" s="306"/>
      <c r="U20" s="306"/>
      <c r="V20" s="306"/>
      <c r="W20" s="306"/>
      <c r="X20" s="307"/>
    </row>
    <row r="21" spans="1:24" ht="12.75" hidden="1" customHeight="1" x14ac:dyDescent="0.2">
      <c r="A21" s="305"/>
      <c r="B21" s="306"/>
      <c r="C21" s="306"/>
      <c r="D21" s="306"/>
      <c r="E21" s="306"/>
      <c r="F21" s="306"/>
      <c r="G21" s="306"/>
      <c r="H21" s="306"/>
      <c r="I21" s="306"/>
      <c r="J21" s="306"/>
      <c r="K21" s="306"/>
      <c r="L21" s="306"/>
      <c r="M21" s="306"/>
      <c r="N21" s="306"/>
      <c r="O21" s="306"/>
      <c r="P21" s="306"/>
      <c r="Q21" s="306"/>
      <c r="R21" s="306"/>
      <c r="S21" s="306"/>
      <c r="T21" s="306"/>
      <c r="U21" s="306"/>
      <c r="V21" s="306"/>
      <c r="W21" s="306"/>
      <c r="X21" s="307"/>
    </row>
    <row r="22" spans="1:24" ht="12.75" hidden="1" customHeight="1" x14ac:dyDescent="0.2">
      <c r="A22" s="305"/>
      <c r="B22" s="306"/>
      <c r="C22" s="306"/>
      <c r="D22" s="306"/>
      <c r="E22" s="306"/>
      <c r="F22" s="306"/>
      <c r="G22" s="306"/>
      <c r="H22" s="306"/>
      <c r="I22" s="306"/>
      <c r="J22" s="306"/>
      <c r="K22" s="306"/>
      <c r="L22" s="306"/>
      <c r="M22" s="306"/>
      <c r="N22" s="306"/>
      <c r="O22" s="306"/>
      <c r="P22" s="306"/>
      <c r="Q22" s="306"/>
      <c r="R22" s="306"/>
      <c r="S22" s="306"/>
      <c r="T22" s="306"/>
      <c r="U22" s="306"/>
      <c r="V22" s="306"/>
      <c r="W22" s="306"/>
      <c r="X22" s="307"/>
    </row>
    <row r="23" spans="1:24" ht="12.75" hidden="1" customHeight="1" x14ac:dyDescent="0.2">
      <c r="A23" s="305"/>
      <c r="B23" s="306"/>
      <c r="C23" s="306"/>
      <c r="D23" s="306"/>
      <c r="E23" s="306"/>
      <c r="F23" s="306"/>
      <c r="G23" s="306"/>
      <c r="H23" s="306"/>
      <c r="I23" s="306"/>
      <c r="J23" s="306"/>
      <c r="K23" s="306"/>
      <c r="L23" s="306"/>
      <c r="M23" s="306"/>
      <c r="N23" s="306"/>
      <c r="O23" s="306"/>
      <c r="P23" s="306"/>
      <c r="Q23" s="306"/>
      <c r="R23" s="306"/>
      <c r="S23" s="306"/>
      <c r="T23" s="306"/>
      <c r="U23" s="306"/>
      <c r="V23" s="306"/>
      <c r="W23" s="306"/>
      <c r="X23" s="307"/>
    </row>
    <row r="24" spans="1:24" ht="12.75" hidden="1" customHeight="1" x14ac:dyDescent="0.2">
      <c r="A24" s="305"/>
      <c r="B24" s="306"/>
      <c r="C24" s="306"/>
      <c r="D24" s="306"/>
      <c r="E24" s="306"/>
      <c r="F24" s="306"/>
      <c r="G24" s="306"/>
      <c r="H24" s="306"/>
      <c r="I24" s="306"/>
      <c r="J24" s="306"/>
      <c r="K24" s="306"/>
      <c r="L24" s="306"/>
      <c r="M24" s="306"/>
      <c r="N24" s="306"/>
      <c r="O24" s="306"/>
      <c r="P24" s="306"/>
      <c r="Q24" s="306"/>
      <c r="R24" s="306"/>
      <c r="S24" s="306"/>
      <c r="T24" s="306"/>
      <c r="U24" s="306"/>
      <c r="V24" s="306"/>
      <c r="W24" s="306"/>
      <c r="X24" s="307"/>
    </row>
    <row r="25" spans="1:24" ht="12.75" hidden="1" customHeight="1"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7"/>
    </row>
    <row r="26" spans="1:24" ht="12.75" hidden="1" customHeight="1" x14ac:dyDescent="0.2">
      <c r="A26" s="305"/>
      <c r="B26" s="306"/>
      <c r="C26" s="306"/>
      <c r="D26" s="306"/>
      <c r="E26" s="306"/>
      <c r="F26" s="306"/>
      <c r="G26" s="306"/>
      <c r="H26" s="306"/>
      <c r="I26" s="306"/>
      <c r="J26" s="306"/>
      <c r="K26" s="306"/>
      <c r="L26" s="306"/>
      <c r="M26" s="306"/>
      <c r="N26" s="306"/>
      <c r="O26" s="306"/>
      <c r="P26" s="306"/>
      <c r="Q26" s="306"/>
      <c r="R26" s="306"/>
      <c r="S26" s="306"/>
      <c r="T26" s="306"/>
      <c r="U26" s="306"/>
      <c r="V26" s="306"/>
      <c r="W26" s="306"/>
      <c r="X26" s="308"/>
    </row>
    <row r="27" spans="1:24" ht="12.75" hidden="1" customHeight="1" x14ac:dyDescent="0.2">
      <c r="A27" s="305"/>
      <c r="B27" s="306"/>
      <c r="C27" s="306"/>
      <c r="D27" s="306"/>
      <c r="E27" s="306"/>
      <c r="F27" s="306"/>
      <c r="G27" s="306"/>
      <c r="H27" s="306"/>
      <c r="I27" s="306"/>
      <c r="J27" s="306"/>
      <c r="K27" s="306"/>
      <c r="L27" s="306"/>
      <c r="M27" s="306"/>
      <c r="N27" s="306"/>
      <c r="O27" s="306"/>
      <c r="P27" s="306"/>
      <c r="Q27" s="306"/>
      <c r="R27" s="306"/>
      <c r="S27" s="306"/>
      <c r="T27" s="306"/>
      <c r="U27" s="306"/>
      <c r="V27" s="306"/>
      <c r="W27" s="306"/>
      <c r="X27" s="301"/>
    </row>
    <row r="28" spans="1:24" ht="12.75" hidden="1" customHeight="1" x14ac:dyDescent="0.2">
      <c r="A28" s="309"/>
      <c r="B28" s="310"/>
      <c r="C28" s="310"/>
      <c r="D28" s="310"/>
      <c r="E28" s="310"/>
      <c r="F28" s="310"/>
      <c r="G28" s="310"/>
      <c r="H28" s="310"/>
      <c r="I28" s="310"/>
      <c r="J28" s="310"/>
      <c r="K28" s="310"/>
      <c r="L28" s="310"/>
      <c r="M28" s="310"/>
      <c r="N28" s="310"/>
      <c r="O28" s="310"/>
      <c r="P28" s="310"/>
      <c r="Q28" s="310"/>
      <c r="R28" s="310"/>
      <c r="S28" s="310"/>
      <c r="T28" s="310"/>
      <c r="U28" s="310"/>
      <c r="V28" s="310"/>
      <c r="W28" s="310"/>
      <c r="X28" s="301"/>
    </row>
    <row r="29" spans="1:24" ht="13.5" hidden="1" customHeight="1" thickBot="1" x14ac:dyDescent="0.25">
      <c r="A29" s="245"/>
      <c r="B29" s="311"/>
      <c r="C29" s="242"/>
      <c r="D29" s="242"/>
      <c r="E29" s="242"/>
      <c r="F29" s="242"/>
      <c r="G29" s="242"/>
      <c r="H29" s="242"/>
      <c r="I29" s="242"/>
      <c r="J29" s="242"/>
      <c r="K29" s="242"/>
      <c r="L29" s="242"/>
      <c r="M29" s="242"/>
      <c r="N29" s="242"/>
      <c r="O29" s="242"/>
      <c r="P29" s="242"/>
      <c r="Q29" s="301"/>
      <c r="R29" s="312"/>
      <c r="S29" s="312"/>
      <c r="T29" s="312"/>
      <c r="U29" s="312"/>
      <c r="V29" s="301"/>
      <c r="W29" s="301"/>
      <c r="X29" s="301"/>
    </row>
    <row r="30" spans="1:24" x14ac:dyDescent="0.2">
      <c r="A30" s="245"/>
      <c r="B30" s="311"/>
      <c r="C30" s="242"/>
      <c r="D30" s="242"/>
      <c r="E30" s="242"/>
      <c r="F30" s="242"/>
      <c r="G30" s="242"/>
      <c r="H30" s="242"/>
      <c r="I30" s="242"/>
      <c r="J30" s="242"/>
      <c r="K30" s="242"/>
      <c r="L30" s="242"/>
      <c r="M30" s="242"/>
      <c r="N30" s="242"/>
      <c r="O30" s="242"/>
      <c r="P30" s="242"/>
      <c r="Q30" s="301"/>
      <c r="R30" s="312"/>
      <c r="S30" s="312"/>
      <c r="T30" s="312"/>
      <c r="U30" s="312"/>
      <c r="V30" s="301"/>
      <c r="W30" s="301"/>
      <c r="X30" s="301"/>
    </row>
    <row r="31" spans="1:24" x14ac:dyDescent="0.2">
      <c r="A31" s="245"/>
      <c r="B31" s="311"/>
      <c r="C31" s="242"/>
      <c r="D31" s="242"/>
      <c r="E31" s="242"/>
      <c r="F31" s="242"/>
      <c r="G31" s="242"/>
      <c r="H31" s="242"/>
      <c r="I31" s="242"/>
      <c r="J31" s="242"/>
      <c r="K31" s="242"/>
      <c r="L31" s="242"/>
      <c r="M31" s="242"/>
      <c r="N31" s="242"/>
      <c r="O31" s="242"/>
      <c r="P31" s="242"/>
      <c r="Q31" s="301"/>
      <c r="R31" s="312"/>
      <c r="S31" s="312"/>
      <c r="T31" s="312"/>
      <c r="U31" s="312"/>
      <c r="V31" s="301"/>
      <c r="W31" s="301"/>
      <c r="X31" s="301"/>
    </row>
    <row r="32" spans="1:24" x14ac:dyDescent="0.2">
      <c r="A32" s="245"/>
      <c r="B32" s="311"/>
      <c r="C32" s="242"/>
      <c r="D32" s="242"/>
      <c r="E32" s="242"/>
      <c r="F32" s="242"/>
      <c r="G32" s="242"/>
      <c r="H32" s="242"/>
      <c r="I32" s="242"/>
      <c r="J32" s="242"/>
      <c r="K32" s="242"/>
      <c r="L32" s="242"/>
      <c r="M32" s="242"/>
      <c r="N32" s="242"/>
      <c r="O32" s="242"/>
      <c r="P32" s="242"/>
      <c r="Q32" s="301"/>
      <c r="R32" s="312"/>
      <c r="S32" s="312"/>
      <c r="T32" s="312"/>
      <c r="U32" s="312"/>
      <c r="V32" s="301"/>
      <c r="W32" s="301"/>
      <c r="X32" s="301"/>
    </row>
    <row r="33" spans="1:24" x14ac:dyDescent="0.2">
      <c r="A33" s="245"/>
      <c r="B33" s="311"/>
      <c r="C33" s="242"/>
      <c r="D33" s="242"/>
      <c r="E33" s="242"/>
      <c r="F33" s="242"/>
      <c r="G33" s="242"/>
      <c r="H33" s="242"/>
      <c r="I33" s="242"/>
      <c r="J33" s="242"/>
      <c r="K33" s="242"/>
      <c r="L33" s="242"/>
      <c r="M33" s="242"/>
      <c r="N33" s="242"/>
      <c r="O33" s="242"/>
      <c r="P33" s="242"/>
      <c r="Q33" s="301"/>
      <c r="R33" s="312"/>
      <c r="S33" s="312"/>
      <c r="T33" s="312"/>
      <c r="U33" s="312"/>
      <c r="V33" s="301"/>
      <c r="W33" s="301"/>
      <c r="X33" s="301"/>
    </row>
    <row r="34" spans="1:24" x14ac:dyDescent="0.2">
      <c r="A34" s="245"/>
      <c r="B34" s="311"/>
      <c r="C34" s="242"/>
      <c r="D34" s="242"/>
      <c r="E34" s="242"/>
      <c r="F34" s="242"/>
      <c r="G34" s="242"/>
      <c r="H34" s="242"/>
      <c r="I34" s="242"/>
      <c r="J34" s="242"/>
      <c r="K34" s="242"/>
      <c r="L34" s="242"/>
      <c r="M34" s="242"/>
      <c r="N34" s="242"/>
      <c r="O34" s="242"/>
      <c r="P34" s="242"/>
      <c r="Q34" s="301"/>
      <c r="R34" s="312"/>
      <c r="S34" s="312"/>
      <c r="T34" s="312"/>
      <c r="U34" s="312"/>
      <c r="V34" s="301"/>
      <c r="W34" s="301"/>
      <c r="X34" s="301"/>
    </row>
    <row r="35" spans="1:24" x14ac:dyDescent="0.2">
      <c r="A35" s="245"/>
      <c r="B35" s="311"/>
      <c r="C35" s="242"/>
      <c r="D35" s="242"/>
      <c r="E35" s="242"/>
      <c r="F35" s="242"/>
      <c r="G35" s="242"/>
      <c r="H35" s="242"/>
      <c r="I35" s="242"/>
      <c r="J35" s="242"/>
      <c r="K35" s="242"/>
      <c r="L35" s="242"/>
      <c r="M35" s="242"/>
      <c r="N35" s="242"/>
      <c r="O35" s="242"/>
      <c r="P35" s="242"/>
      <c r="Q35" s="301"/>
      <c r="R35" s="312"/>
      <c r="S35" s="312"/>
      <c r="T35" s="312"/>
      <c r="U35" s="312"/>
      <c r="V35" s="301"/>
      <c r="W35" s="301"/>
      <c r="X35" s="301"/>
    </row>
    <row r="36" spans="1:24" x14ac:dyDescent="0.2">
      <c r="A36" s="245"/>
      <c r="B36" s="311"/>
      <c r="C36" s="242"/>
      <c r="D36" s="242"/>
      <c r="E36" s="242"/>
      <c r="F36" s="242"/>
      <c r="G36" s="242"/>
      <c r="H36" s="242"/>
      <c r="I36" s="242"/>
      <c r="J36" s="242"/>
      <c r="K36" s="242"/>
      <c r="L36" s="242"/>
      <c r="M36" s="242"/>
      <c r="N36" s="242"/>
      <c r="O36" s="242"/>
      <c r="P36" s="242"/>
      <c r="Q36" s="301"/>
      <c r="R36" s="312"/>
      <c r="S36" s="312"/>
      <c r="T36" s="312"/>
      <c r="U36" s="312"/>
      <c r="V36" s="301"/>
      <c r="W36" s="301"/>
      <c r="X36" s="301"/>
    </row>
    <row r="37" spans="1:24" x14ac:dyDescent="0.2">
      <c r="A37" s="245"/>
      <c r="B37" s="311"/>
      <c r="C37" s="242"/>
      <c r="D37" s="242"/>
      <c r="E37" s="242"/>
      <c r="F37" s="242"/>
      <c r="G37" s="242"/>
      <c r="H37" s="242"/>
      <c r="I37" s="242"/>
      <c r="J37" s="242"/>
      <c r="K37" s="242"/>
      <c r="L37" s="242"/>
      <c r="M37" s="242"/>
      <c r="N37" s="242"/>
      <c r="O37" s="242"/>
      <c r="P37" s="242"/>
      <c r="Q37" s="301"/>
      <c r="R37" s="312"/>
      <c r="S37" s="312"/>
      <c r="T37" s="312"/>
      <c r="U37" s="312"/>
      <c r="V37" s="301"/>
      <c r="W37" s="301"/>
      <c r="X37" s="301"/>
    </row>
    <row r="38" spans="1:24" x14ac:dyDescent="0.2">
      <c r="A38" s="245"/>
      <c r="B38" s="311"/>
      <c r="C38" s="242"/>
      <c r="D38" s="242"/>
      <c r="E38" s="242"/>
      <c r="F38" s="242"/>
      <c r="G38" s="242"/>
      <c r="H38" s="242"/>
      <c r="I38" s="242"/>
      <c r="J38" s="242"/>
      <c r="K38" s="242"/>
      <c r="L38" s="242"/>
      <c r="M38" s="242"/>
      <c r="N38" s="242"/>
      <c r="O38" s="242"/>
      <c r="P38" s="242"/>
      <c r="Q38" s="301"/>
      <c r="R38" s="312"/>
      <c r="S38" s="312"/>
      <c r="T38" s="312"/>
      <c r="U38" s="312"/>
      <c r="V38" s="301"/>
      <c r="W38" s="301"/>
      <c r="X38" s="301"/>
    </row>
    <row r="39" spans="1:24" x14ac:dyDescent="0.2">
      <c r="A39" s="245"/>
      <c r="B39" s="311"/>
      <c r="C39" s="242"/>
      <c r="D39" s="242"/>
      <c r="E39" s="242"/>
      <c r="F39" s="242"/>
      <c r="G39" s="242"/>
      <c r="H39" s="242"/>
      <c r="I39" s="242"/>
      <c r="J39" s="242"/>
      <c r="K39" s="242"/>
      <c r="L39" s="242"/>
      <c r="M39" s="242"/>
      <c r="N39" s="242"/>
      <c r="O39" s="242"/>
      <c r="P39" s="242"/>
      <c r="Q39" s="301"/>
      <c r="R39" s="312"/>
      <c r="S39" s="312"/>
      <c r="T39" s="312"/>
      <c r="U39" s="312"/>
      <c r="V39" s="301"/>
      <c r="W39" s="301"/>
      <c r="X39" s="301"/>
    </row>
    <row r="40" spans="1:24" x14ac:dyDescent="0.2">
      <c r="A40" s="245"/>
      <c r="B40" s="311"/>
      <c r="C40" s="242"/>
      <c r="D40" s="242"/>
      <c r="E40" s="242"/>
      <c r="F40" s="242"/>
      <c r="G40" s="242"/>
      <c r="H40" s="242"/>
      <c r="I40" s="242"/>
      <c r="J40" s="242"/>
      <c r="K40" s="242"/>
      <c r="L40" s="242"/>
      <c r="M40" s="242"/>
      <c r="N40" s="242"/>
      <c r="O40" s="242"/>
      <c r="P40" s="242"/>
      <c r="Q40" s="301"/>
      <c r="R40" s="312"/>
      <c r="S40" s="312"/>
      <c r="T40" s="312"/>
      <c r="U40" s="312"/>
      <c r="V40" s="301"/>
      <c r="W40" s="301"/>
      <c r="X40" s="301"/>
    </row>
    <row r="41" spans="1:24" x14ac:dyDescent="0.2">
      <c r="A41" s="245"/>
      <c r="B41" s="311"/>
      <c r="C41" s="242"/>
      <c r="D41" s="242"/>
      <c r="E41" s="242"/>
      <c r="F41" s="242"/>
      <c r="G41" s="242"/>
      <c r="H41" s="242"/>
      <c r="I41" s="242"/>
      <c r="J41" s="242"/>
      <c r="K41" s="242"/>
      <c r="L41" s="242"/>
      <c r="M41" s="242"/>
      <c r="N41" s="242"/>
      <c r="O41" s="242"/>
      <c r="P41" s="242"/>
      <c r="Q41" s="301"/>
      <c r="R41" s="312"/>
      <c r="S41" s="312"/>
      <c r="T41" s="312"/>
      <c r="U41" s="312"/>
      <c r="V41" s="301"/>
      <c r="W41" s="301"/>
      <c r="X41" s="301"/>
    </row>
    <row r="42" spans="1:24" x14ac:dyDescent="0.2">
      <c r="A42" s="245"/>
      <c r="B42" s="311"/>
      <c r="C42" s="242"/>
      <c r="D42" s="242"/>
      <c r="E42" s="242"/>
      <c r="F42" s="242"/>
      <c r="G42" s="242"/>
      <c r="H42" s="242"/>
      <c r="I42" s="242"/>
      <c r="J42" s="242"/>
      <c r="K42" s="242"/>
      <c r="L42" s="242"/>
      <c r="M42" s="242"/>
      <c r="N42" s="242"/>
      <c r="O42" s="242"/>
      <c r="P42" s="242"/>
      <c r="Q42" s="301"/>
      <c r="R42" s="312"/>
      <c r="S42" s="312"/>
      <c r="T42" s="312"/>
      <c r="U42" s="312"/>
      <c r="V42" s="301"/>
      <c r="W42" s="301"/>
      <c r="X42" s="301"/>
    </row>
    <row r="43" spans="1:24" x14ac:dyDescent="0.2">
      <c r="A43" s="245"/>
      <c r="B43" s="311"/>
      <c r="C43" s="242"/>
      <c r="D43" s="242"/>
      <c r="E43" s="242"/>
      <c r="F43" s="242"/>
      <c r="G43" s="242"/>
      <c r="H43" s="242"/>
      <c r="I43" s="242"/>
      <c r="J43" s="242"/>
      <c r="K43" s="242"/>
      <c r="L43" s="242"/>
      <c r="M43" s="242"/>
      <c r="N43" s="242"/>
      <c r="O43" s="242"/>
      <c r="P43" s="242"/>
      <c r="Q43" s="301"/>
      <c r="R43" s="312"/>
      <c r="S43" s="312"/>
      <c r="T43" s="312"/>
      <c r="U43" s="312"/>
      <c r="V43" s="301"/>
      <c r="W43" s="301"/>
      <c r="X43" s="301"/>
    </row>
    <row r="44" spans="1:24" x14ac:dyDescent="0.2">
      <c r="A44" s="245"/>
      <c r="B44" s="311"/>
      <c r="C44" s="242"/>
      <c r="D44" s="242"/>
      <c r="E44" s="242"/>
      <c r="F44" s="242"/>
      <c r="G44" s="242"/>
      <c r="H44" s="242"/>
      <c r="I44" s="242"/>
      <c r="J44" s="242"/>
      <c r="K44" s="242"/>
      <c r="L44" s="242"/>
      <c r="M44" s="242"/>
      <c r="N44" s="242"/>
      <c r="O44" s="242"/>
      <c r="P44" s="242"/>
      <c r="Q44" s="301"/>
      <c r="R44" s="312"/>
      <c r="S44" s="312"/>
      <c r="T44" s="312"/>
      <c r="U44" s="312"/>
      <c r="V44" s="301"/>
      <c r="W44" s="301"/>
      <c r="X44" s="301"/>
    </row>
    <row r="45" spans="1:24" x14ac:dyDescent="0.2">
      <c r="A45" s="245"/>
      <c r="B45" s="311"/>
      <c r="C45" s="242"/>
      <c r="D45" s="242"/>
      <c r="E45" s="242"/>
      <c r="F45" s="242"/>
      <c r="G45" s="242"/>
      <c r="H45" s="242"/>
      <c r="I45" s="242"/>
      <c r="J45" s="242"/>
      <c r="K45" s="242"/>
      <c r="L45" s="242"/>
      <c r="M45" s="242"/>
      <c r="N45" s="242"/>
      <c r="O45" s="242"/>
      <c r="P45" s="242"/>
      <c r="Q45" s="301"/>
      <c r="R45" s="312"/>
      <c r="S45" s="312"/>
      <c r="T45" s="312"/>
      <c r="U45" s="312"/>
      <c r="V45" s="301"/>
      <c r="W45" s="301"/>
      <c r="X45" s="301"/>
    </row>
    <row r="46" spans="1:24" x14ac:dyDescent="0.2">
      <c r="A46" s="245"/>
      <c r="B46" s="311"/>
      <c r="C46" s="242"/>
      <c r="D46" s="242"/>
      <c r="E46" s="242"/>
      <c r="F46" s="242"/>
      <c r="G46" s="242"/>
      <c r="H46" s="242"/>
      <c r="I46" s="242"/>
      <c r="J46" s="242"/>
      <c r="K46" s="242"/>
      <c r="L46" s="242"/>
      <c r="M46" s="242"/>
      <c r="N46" s="242"/>
      <c r="O46" s="242"/>
      <c r="P46" s="242"/>
      <c r="Q46" s="301"/>
      <c r="R46" s="312"/>
      <c r="S46" s="312"/>
      <c r="T46" s="312"/>
      <c r="U46" s="312"/>
      <c r="V46" s="301"/>
      <c r="W46" s="301"/>
      <c r="X46" s="301"/>
    </row>
    <row r="47" spans="1:24" x14ac:dyDescent="0.2">
      <c r="A47" s="245"/>
      <c r="B47" s="311"/>
      <c r="C47" s="242"/>
      <c r="D47" s="242"/>
      <c r="E47" s="242"/>
      <c r="F47" s="242"/>
      <c r="G47" s="242"/>
      <c r="H47" s="242"/>
      <c r="I47" s="242"/>
      <c r="J47" s="242"/>
      <c r="K47" s="242"/>
      <c r="L47" s="242"/>
      <c r="M47" s="242"/>
      <c r="N47" s="242"/>
      <c r="O47" s="242"/>
      <c r="P47" s="242"/>
      <c r="Q47" s="301"/>
      <c r="R47" s="312"/>
      <c r="S47" s="312"/>
      <c r="T47" s="312"/>
      <c r="U47" s="312"/>
      <c r="V47" s="301"/>
      <c r="W47" s="301"/>
      <c r="X47" s="301"/>
    </row>
    <row r="48" spans="1:24" x14ac:dyDescent="0.2">
      <c r="A48" s="245"/>
      <c r="B48" s="311"/>
      <c r="C48" s="242"/>
      <c r="D48" s="242"/>
      <c r="E48" s="242"/>
      <c r="F48" s="242"/>
      <c r="G48" s="242"/>
      <c r="H48" s="242"/>
      <c r="I48" s="242"/>
      <c r="J48" s="242"/>
      <c r="K48" s="242"/>
      <c r="L48" s="242"/>
      <c r="M48" s="242"/>
      <c r="N48" s="242"/>
      <c r="O48" s="242"/>
      <c r="P48" s="242"/>
      <c r="Q48" s="301"/>
      <c r="R48" s="312"/>
      <c r="S48" s="312"/>
      <c r="T48" s="312"/>
      <c r="U48" s="312"/>
      <c r="V48" s="301"/>
      <c r="W48" s="301"/>
      <c r="X48" s="301"/>
    </row>
    <row r="49" spans="1:24" x14ac:dyDescent="0.2">
      <c r="A49" s="245"/>
      <c r="B49" s="311"/>
      <c r="C49" s="242"/>
      <c r="D49" s="242"/>
      <c r="E49" s="242"/>
      <c r="F49" s="242"/>
      <c r="G49" s="242"/>
      <c r="H49" s="242"/>
      <c r="I49" s="242"/>
      <c r="J49" s="242"/>
      <c r="K49" s="242"/>
      <c r="L49" s="242"/>
      <c r="M49" s="242"/>
      <c r="N49" s="242"/>
      <c r="O49" s="242"/>
      <c r="P49" s="242"/>
      <c r="Q49" s="301"/>
      <c r="R49" s="312"/>
      <c r="S49" s="312"/>
      <c r="T49" s="312"/>
      <c r="U49" s="312"/>
      <c r="V49" s="301"/>
      <c r="W49" s="301"/>
      <c r="X49" s="301"/>
    </row>
    <row r="50" spans="1:24" x14ac:dyDescent="0.2">
      <c r="A50" s="245"/>
      <c r="B50" s="311"/>
      <c r="C50" s="242"/>
      <c r="D50" s="242"/>
      <c r="E50" s="242"/>
      <c r="F50" s="242"/>
      <c r="G50" s="242"/>
      <c r="H50" s="242"/>
      <c r="I50" s="242"/>
      <c r="J50" s="242"/>
      <c r="K50" s="242"/>
      <c r="L50" s="242"/>
      <c r="M50" s="242"/>
      <c r="N50" s="242"/>
      <c r="O50" s="242"/>
      <c r="P50" s="242"/>
      <c r="Q50" s="301"/>
      <c r="R50" s="312"/>
      <c r="S50" s="312"/>
      <c r="T50" s="312"/>
      <c r="U50" s="312"/>
      <c r="V50" s="301"/>
      <c r="W50" s="301"/>
      <c r="X50" s="301"/>
    </row>
    <row r="51" spans="1:24" x14ac:dyDescent="0.2">
      <c r="A51" s="245"/>
      <c r="B51" s="311"/>
      <c r="C51" s="242"/>
      <c r="D51" s="242"/>
      <c r="E51" s="242"/>
      <c r="F51" s="242"/>
      <c r="G51" s="242"/>
      <c r="H51" s="242"/>
      <c r="I51" s="242"/>
      <c r="J51" s="242"/>
      <c r="K51" s="242"/>
      <c r="L51" s="242"/>
      <c r="M51" s="242"/>
      <c r="N51" s="242"/>
      <c r="O51" s="242"/>
      <c r="P51" s="242"/>
      <c r="Q51" s="301"/>
      <c r="R51" s="312"/>
      <c r="S51" s="312"/>
      <c r="T51" s="312"/>
      <c r="U51" s="312"/>
      <c r="V51" s="301"/>
      <c r="W51" s="301"/>
      <c r="X51" s="301"/>
    </row>
    <row r="52" spans="1:24" x14ac:dyDescent="0.2">
      <c r="A52" s="245"/>
      <c r="B52" s="311"/>
      <c r="C52" s="242"/>
      <c r="D52" s="242"/>
      <c r="E52" s="242"/>
      <c r="F52" s="242"/>
      <c r="G52" s="242"/>
      <c r="H52" s="242"/>
      <c r="I52" s="242"/>
      <c r="J52" s="242"/>
      <c r="K52" s="242"/>
      <c r="L52" s="242"/>
      <c r="M52" s="242"/>
      <c r="N52" s="242"/>
      <c r="O52" s="242"/>
      <c r="P52" s="242"/>
      <c r="Q52" s="301"/>
      <c r="R52" s="312"/>
      <c r="S52" s="312"/>
      <c r="T52" s="312"/>
      <c r="U52" s="312"/>
      <c r="V52" s="301"/>
      <c r="W52" s="301"/>
      <c r="X52" s="301"/>
    </row>
    <row r="53" spans="1:24" x14ac:dyDescent="0.2">
      <c r="A53" s="245"/>
      <c r="B53" s="311"/>
      <c r="C53" s="242"/>
      <c r="D53" s="242"/>
      <c r="E53" s="242"/>
      <c r="F53" s="242"/>
      <c r="G53" s="242"/>
      <c r="H53" s="242"/>
      <c r="I53" s="242"/>
      <c r="J53" s="242"/>
      <c r="K53" s="242"/>
      <c r="L53" s="242"/>
      <c r="M53" s="242"/>
      <c r="N53" s="242"/>
      <c r="O53" s="242"/>
      <c r="P53" s="242"/>
      <c r="Q53" s="301"/>
      <c r="R53" s="312"/>
      <c r="S53" s="312"/>
      <c r="T53" s="312"/>
      <c r="U53" s="312"/>
      <c r="V53" s="301"/>
      <c r="W53" s="301"/>
      <c r="X53" s="301"/>
    </row>
    <row r="54" spans="1:24" x14ac:dyDescent="0.2">
      <c r="A54" s="245"/>
      <c r="B54" s="311"/>
      <c r="C54" s="242"/>
      <c r="D54" s="242"/>
      <c r="E54" s="242"/>
      <c r="F54" s="242"/>
      <c r="G54" s="242"/>
      <c r="H54" s="242"/>
      <c r="I54" s="242"/>
      <c r="J54" s="242"/>
      <c r="K54" s="242"/>
      <c r="L54" s="242"/>
      <c r="M54" s="242"/>
      <c r="N54" s="242"/>
      <c r="O54" s="242"/>
      <c r="P54" s="242"/>
      <c r="Q54" s="301"/>
      <c r="R54" s="312"/>
      <c r="S54" s="312"/>
      <c r="T54" s="312"/>
      <c r="U54" s="312"/>
      <c r="V54" s="301"/>
      <c r="W54" s="301"/>
    </row>
    <row r="55" spans="1:24" x14ac:dyDescent="0.2">
      <c r="A55" s="245"/>
      <c r="B55" s="311"/>
      <c r="C55" s="242"/>
      <c r="D55" s="242"/>
      <c r="E55" s="242"/>
      <c r="F55" s="242"/>
      <c r="G55" s="242"/>
      <c r="H55" s="242"/>
      <c r="I55" s="242"/>
      <c r="J55" s="242"/>
      <c r="K55" s="242"/>
      <c r="L55" s="242"/>
      <c r="M55" s="242"/>
      <c r="N55" s="242"/>
      <c r="O55" s="242"/>
      <c r="P55" s="242"/>
      <c r="Q55" s="301"/>
      <c r="R55" s="312"/>
      <c r="S55" s="312"/>
      <c r="T55" s="312"/>
      <c r="U55" s="312"/>
      <c r="V55" s="301"/>
      <c r="W55" s="301"/>
    </row>
  </sheetData>
  <mergeCells count="19">
    <mergeCell ref="A1:X1"/>
    <mergeCell ref="B3:X4"/>
    <mergeCell ref="A6:W6"/>
    <mergeCell ref="A7:W7"/>
    <mergeCell ref="A9:A11"/>
    <mergeCell ref="B9:B11"/>
    <mergeCell ref="C9:C11"/>
    <mergeCell ref="D9:D11"/>
    <mergeCell ref="E9:E11"/>
    <mergeCell ref="F9:F11"/>
    <mergeCell ref="X9:X11"/>
    <mergeCell ref="A15:C15"/>
    <mergeCell ref="A16:X17"/>
    <mergeCell ref="G9:K9"/>
    <mergeCell ref="L9:P9"/>
    <mergeCell ref="Q9:Q10"/>
    <mergeCell ref="R9:U9"/>
    <mergeCell ref="V9:V10"/>
    <mergeCell ref="W9:W10"/>
  </mergeCells>
  <pageMargins left="0.15748031496062992" right="0.15748031496062992" top="0.35433070866141736" bottom="0.23622047244094491" header="0.15748031496062992" footer="0.31496062992125984"/>
  <pageSetup paperSize="9" scale="5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7"/>
  <sheetViews>
    <sheetView view="pageBreakPreview" zoomScaleNormal="100" zoomScaleSheetLayoutView="100" workbookViewId="0">
      <selection activeCell="M12" sqref="M12"/>
    </sheetView>
  </sheetViews>
  <sheetFormatPr defaultRowHeight="12.75" x14ac:dyDescent="0.2"/>
  <cols>
    <col min="1" max="1" width="3.42578125" style="314" customWidth="1"/>
    <col min="2" max="2" width="7.85546875" style="315" customWidth="1"/>
    <col min="3" max="3" width="15.42578125" customWidth="1"/>
    <col min="4" max="4" width="18.85546875" customWidth="1"/>
    <col min="5" max="5" width="16.85546875" customWidth="1"/>
    <col min="6" max="6" width="19.140625" customWidth="1"/>
    <col min="7" max="7" width="8.5703125" customWidth="1"/>
    <col min="8" max="8" width="11.7109375" customWidth="1"/>
    <col min="9" max="9" width="3.5703125" customWidth="1"/>
    <col min="10" max="10" width="12.42578125" customWidth="1"/>
    <col min="11" max="11" width="3.28515625" customWidth="1"/>
    <col min="12" max="12" width="7.28515625" customWidth="1"/>
    <col min="13" max="13" width="12.28515625" customWidth="1"/>
    <col min="14" max="14" width="3.28515625" customWidth="1"/>
    <col min="15" max="15" width="13.7109375" customWidth="1"/>
    <col min="16" max="16" width="4.5703125" customWidth="1"/>
    <col min="17" max="17" width="10.42578125" style="313" customWidth="1"/>
    <col min="18" max="18" width="8.85546875" style="316" customWidth="1"/>
    <col min="19" max="19" width="16.5703125" style="316" customWidth="1"/>
    <col min="20" max="20" width="13.28515625" style="316" customWidth="1"/>
    <col min="21" max="21" width="12.140625" style="316" customWidth="1"/>
    <col min="22" max="22" width="15.7109375" style="313" customWidth="1"/>
    <col min="23" max="23" width="11" style="313" customWidth="1"/>
    <col min="24" max="24" width="23.42578125" style="313" customWidth="1"/>
    <col min="25" max="46" width="9.140625" style="242"/>
    <col min="257" max="257" width="3.42578125" customWidth="1"/>
    <col min="258" max="258" width="7.85546875" customWidth="1"/>
    <col min="259" max="259" width="15.42578125" customWidth="1"/>
    <col min="260" max="260" width="18.85546875" customWidth="1"/>
    <col min="261" max="261" width="16.85546875" customWidth="1"/>
    <col min="262" max="262" width="19.140625" customWidth="1"/>
    <col min="263" max="263" width="8.5703125" customWidth="1"/>
    <col min="264" max="264" width="11.7109375" customWidth="1"/>
    <col min="265" max="265" width="3.5703125" customWidth="1"/>
    <col min="266" max="266" width="12.42578125" customWidth="1"/>
    <col min="267" max="267" width="3.28515625" customWidth="1"/>
    <col min="268" max="268" width="7.28515625" customWidth="1"/>
    <col min="269" max="269" width="12.28515625" customWidth="1"/>
    <col min="270" max="270" width="3.28515625" customWidth="1"/>
    <col min="271" max="271" width="13.7109375" customWidth="1"/>
    <col min="272" max="272" width="4.5703125" customWidth="1"/>
    <col min="273" max="273" width="10.42578125" customWidth="1"/>
    <col min="274" max="274" width="8.85546875" customWidth="1"/>
    <col min="275" max="275" width="16.5703125" customWidth="1"/>
    <col min="276" max="276" width="13.28515625" customWidth="1"/>
    <col min="277" max="277" width="12.140625" customWidth="1"/>
    <col min="278" max="278" width="15.7109375" customWidth="1"/>
    <col min="279" max="279" width="11" customWidth="1"/>
    <col min="280" max="280" width="23.42578125" customWidth="1"/>
    <col min="513" max="513" width="3.42578125" customWidth="1"/>
    <col min="514" max="514" width="7.85546875" customWidth="1"/>
    <col min="515" max="515" width="15.42578125" customWidth="1"/>
    <col min="516" max="516" width="18.85546875" customWidth="1"/>
    <col min="517" max="517" width="16.85546875" customWidth="1"/>
    <col min="518" max="518" width="19.140625" customWidth="1"/>
    <col min="519" max="519" width="8.5703125" customWidth="1"/>
    <col min="520" max="520" width="11.7109375" customWidth="1"/>
    <col min="521" max="521" width="3.5703125" customWidth="1"/>
    <col min="522" max="522" width="12.42578125" customWidth="1"/>
    <col min="523" max="523" width="3.28515625" customWidth="1"/>
    <col min="524" max="524" width="7.28515625" customWidth="1"/>
    <col min="525" max="525" width="12.28515625" customWidth="1"/>
    <col min="526" max="526" width="3.28515625" customWidth="1"/>
    <col min="527" max="527" width="13.7109375" customWidth="1"/>
    <col min="528" max="528" width="4.5703125" customWidth="1"/>
    <col min="529" max="529" width="10.42578125" customWidth="1"/>
    <col min="530" max="530" width="8.85546875" customWidth="1"/>
    <col min="531" max="531" width="16.5703125" customWidth="1"/>
    <col min="532" max="532" width="13.28515625" customWidth="1"/>
    <col min="533" max="533" width="12.140625" customWidth="1"/>
    <col min="534" max="534" width="15.7109375" customWidth="1"/>
    <col min="535" max="535" width="11" customWidth="1"/>
    <col min="536" max="536" width="23.42578125" customWidth="1"/>
    <col min="769" max="769" width="3.42578125" customWidth="1"/>
    <col min="770" max="770" width="7.85546875" customWidth="1"/>
    <col min="771" max="771" width="15.42578125" customWidth="1"/>
    <col min="772" max="772" width="18.85546875" customWidth="1"/>
    <col min="773" max="773" width="16.85546875" customWidth="1"/>
    <col min="774" max="774" width="19.140625" customWidth="1"/>
    <col min="775" max="775" width="8.5703125" customWidth="1"/>
    <col min="776" max="776" width="11.7109375" customWidth="1"/>
    <col min="777" max="777" width="3.5703125" customWidth="1"/>
    <col min="778" max="778" width="12.42578125" customWidth="1"/>
    <col min="779" max="779" width="3.28515625" customWidth="1"/>
    <col min="780" max="780" width="7.28515625" customWidth="1"/>
    <col min="781" max="781" width="12.28515625" customWidth="1"/>
    <col min="782" max="782" width="3.28515625" customWidth="1"/>
    <col min="783" max="783" width="13.7109375" customWidth="1"/>
    <col min="784" max="784" width="4.5703125" customWidth="1"/>
    <col min="785" max="785" width="10.42578125" customWidth="1"/>
    <col min="786" max="786" width="8.85546875" customWidth="1"/>
    <col min="787" max="787" width="16.5703125" customWidth="1"/>
    <col min="788" max="788" width="13.28515625" customWidth="1"/>
    <col min="789" max="789" width="12.140625" customWidth="1"/>
    <col min="790" max="790" width="15.7109375" customWidth="1"/>
    <col min="791" max="791" width="11" customWidth="1"/>
    <col min="792" max="792" width="23.42578125" customWidth="1"/>
    <col min="1025" max="1025" width="3.42578125" customWidth="1"/>
    <col min="1026" max="1026" width="7.85546875" customWidth="1"/>
    <col min="1027" max="1027" width="15.42578125" customWidth="1"/>
    <col min="1028" max="1028" width="18.85546875" customWidth="1"/>
    <col min="1029" max="1029" width="16.85546875" customWidth="1"/>
    <col min="1030" max="1030" width="19.140625" customWidth="1"/>
    <col min="1031" max="1031" width="8.5703125" customWidth="1"/>
    <col min="1032" max="1032" width="11.7109375" customWidth="1"/>
    <col min="1033" max="1033" width="3.5703125" customWidth="1"/>
    <col min="1034" max="1034" width="12.42578125" customWidth="1"/>
    <col min="1035" max="1035" width="3.28515625" customWidth="1"/>
    <col min="1036" max="1036" width="7.28515625" customWidth="1"/>
    <col min="1037" max="1037" width="12.28515625" customWidth="1"/>
    <col min="1038" max="1038" width="3.28515625" customWidth="1"/>
    <col min="1039" max="1039" width="13.7109375" customWidth="1"/>
    <col min="1040" max="1040" width="4.5703125" customWidth="1"/>
    <col min="1041" max="1041" width="10.42578125" customWidth="1"/>
    <col min="1042" max="1042" width="8.85546875" customWidth="1"/>
    <col min="1043" max="1043" width="16.5703125" customWidth="1"/>
    <col min="1044" max="1044" width="13.28515625" customWidth="1"/>
    <col min="1045" max="1045" width="12.140625" customWidth="1"/>
    <col min="1046" max="1046" width="15.7109375" customWidth="1"/>
    <col min="1047" max="1047" width="11" customWidth="1"/>
    <col min="1048" max="1048" width="23.42578125" customWidth="1"/>
    <col min="1281" max="1281" width="3.42578125" customWidth="1"/>
    <col min="1282" max="1282" width="7.85546875" customWidth="1"/>
    <col min="1283" max="1283" width="15.42578125" customWidth="1"/>
    <col min="1284" max="1284" width="18.85546875" customWidth="1"/>
    <col min="1285" max="1285" width="16.85546875" customWidth="1"/>
    <col min="1286" max="1286" width="19.140625" customWidth="1"/>
    <col min="1287" max="1287" width="8.5703125" customWidth="1"/>
    <col min="1288" max="1288" width="11.7109375" customWidth="1"/>
    <col min="1289" max="1289" width="3.5703125" customWidth="1"/>
    <col min="1290" max="1290" width="12.42578125" customWidth="1"/>
    <col min="1291" max="1291" width="3.28515625" customWidth="1"/>
    <col min="1292" max="1292" width="7.28515625" customWidth="1"/>
    <col min="1293" max="1293" width="12.28515625" customWidth="1"/>
    <col min="1294" max="1294" width="3.28515625" customWidth="1"/>
    <col min="1295" max="1295" width="13.7109375" customWidth="1"/>
    <col min="1296" max="1296" width="4.5703125" customWidth="1"/>
    <col min="1297" max="1297" width="10.42578125" customWidth="1"/>
    <col min="1298" max="1298" width="8.85546875" customWidth="1"/>
    <col min="1299" max="1299" width="16.5703125" customWidth="1"/>
    <col min="1300" max="1300" width="13.28515625" customWidth="1"/>
    <col min="1301" max="1301" width="12.140625" customWidth="1"/>
    <col min="1302" max="1302" width="15.7109375" customWidth="1"/>
    <col min="1303" max="1303" width="11" customWidth="1"/>
    <col min="1304" max="1304" width="23.42578125" customWidth="1"/>
    <col min="1537" max="1537" width="3.42578125" customWidth="1"/>
    <col min="1538" max="1538" width="7.85546875" customWidth="1"/>
    <col min="1539" max="1539" width="15.42578125" customWidth="1"/>
    <col min="1540" max="1540" width="18.85546875" customWidth="1"/>
    <col min="1541" max="1541" width="16.85546875" customWidth="1"/>
    <col min="1542" max="1542" width="19.140625" customWidth="1"/>
    <col min="1543" max="1543" width="8.5703125" customWidth="1"/>
    <col min="1544" max="1544" width="11.7109375" customWidth="1"/>
    <col min="1545" max="1545" width="3.5703125" customWidth="1"/>
    <col min="1546" max="1546" width="12.42578125" customWidth="1"/>
    <col min="1547" max="1547" width="3.28515625" customWidth="1"/>
    <col min="1548" max="1548" width="7.28515625" customWidth="1"/>
    <col min="1549" max="1549" width="12.28515625" customWidth="1"/>
    <col min="1550" max="1550" width="3.28515625" customWidth="1"/>
    <col min="1551" max="1551" width="13.7109375" customWidth="1"/>
    <col min="1552" max="1552" width="4.5703125" customWidth="1"/>
    <col min="1553" max="1553" width="10.42578125" customWidth="1"/>
    <col min="1554" max="1554" width="8.85546875" customWidth="1"/>
    <col min="1555" max="1555" width="16.5703125" customWidth="1"/>
    <col min="1556" max="1556" width="13.28515625" customWidth="1"/>
    <col min="1557" max="1557" width="12.140625" customWidth="1"/>
    <col min="1558" max="1558" width="15.7109375" customWidth="1"/>
    <col min="1559" max="1559" width="11" customWidth="1"/>
    <col min="1560" max="1560" width="23.42578125" customWidth="1"/>
    <col min="1793" max="1793" width="3.42578125" customWidth="1"/>
    <col min="1794" max="1794" width="7.85546875" customWidth="1"/>
    <col min="1795" max="1795" width="15.42578125" customWidth="1"/>
    <col min="1796" max="1796" width="18.85546875" customWidth="1"/>
    <col min="1797" max="1797" width="16.85546875" customWidth="1"/>
    <col min="1798" max="1798" width="19.140625" customWidth="1"/>
    <col min="1799" max="1799" width="8.5703125" customWidth="1"/>
    <col min="1800" max="1800" width="11.7109375" customWidth="1"/>
    <col min="1801" max="1801" width="3.5703125" customWidth="1"/>
    <col min="1802" max="1802" width="12.42578125" customWidth="1"/>
    <col min="1803" max="1803" width="3.28515625" customWidth="1"/>
    <col min="1804" max="1804" width="7.28515625" customWidth="1"/>
    <col min="1805" max="1805" width="12.28515625" customWidth="1"/>
    <col min="1806" max="1806" width="3.28515625" customWidth="1"/>
    <col min="1807" max="1807" width="13.7109375" customWidth="1"/>
    <col min="1808" max="1808" width="4.5703125" customWidth="1"/>
    <col min="1809" max="1809" width="10.42578125" customWidth="1"/>
    <col min="1810" max="1810" width="8.85546875" customWidth="1"/>
    <col min="1811" max="1811" width="16.5703125" customWidth="1"/>
    <col min="1812" max="1812" width="13.28515625" customWidth="1"/>
    <col min="1813" max="1813" width="12.140625" customWidth="1"/>
    <col min="1814" max="1814" width="15.7109375" customWidth="1"/>
    <col min="1815" max="1815" width="11" customWidth="1"/>
    <col min="1816" max="1816" width="23.42578125" customWidth="1"/>
    <col min="2049" max="2049" width="3.42578125" customWidth="1"/>
    <col min="2050" max="2050" width="7.85546875" customWidth="1"/>
    <col min="2051" max="2051" width="15.42578125" customWidth="1"/>
    <col min="2052" max="2052" width="18.85546875" customWidth="1"/>
    <col min="2053" max="2053" width="16.85546875" customWidth="1"/>
    <col min="2054" max="2054" width="19.140625" customWidth="1"/>
    <col min="2055" max="2055" width="8.5703125" customWidth="1"/>
    <col min="2056" max="2056" width="11.7109375" customWidth="1"/>
    <col min="2057" max="2057" width="3.5703125" customWidth="1"/>
    <col min="2058" max="2058" width="12.42578125" customWidth="1"/>
    <col min="2059" max="2059" width="3.28515625" customWidth="1"/>
    <col min="2060" max="2060" width="7.28515625" customWidth="1"/>
    <col min="2061" max="2061" width="12.28515625" customWidth="1"/>
    <col min="2062" max="2062" width="3.28515625" customWidth="1"/>
    <col min="2063" max="2063" width="13.7109375" customWidth="1"/>
    <col min="2064" max="2064" width="4.5703125" customWidth="1"/>
    <col min="2065" max="2065" width="10.42578125" customWidth="1"/>
    <col min="2066" max="2066" width="8.85546875" customWidth="1"/>
    <col min="2067" max="2067" width="16.5703125" customWidth="1"/>
    <col min="2068" max="2068" width="13.28515625" customWidth="1"/>
    <col min="2069" max="2069" width="12.140625" customWidth="1"/>
    <col min="2070" max="2070" width="15.7109375" customWidth="1"/>
    <col min="2071" max="2071" width="11" customWidth="1"/>
    <col min="2072" max="2072" width="23.42578125" customWidth="1"/>
    <col min="2305" max="2305" width="3.42578125" customWidth="1"/>
    <col min="2306" max="2306" width="7.85546875" customWidth="1"/>
    <col min="2307" max="2307" width="15.42578125" customWidth="1"/>
    <col min="2308" max="2308" width="18.85546875" customWidth="1"/>
    <col min="2309" max="2309" width="16.85546875" customWidth="1"/>
    <col min="2310" max="2310" width="19.140625" customWidth="1"/>
    <col min="2311" max="2311" width="8.5703125" customWidth="1"/>
    <col min="2312" max="2312" width="11.7109375" customWidth="1"/>
    <col min="2313" max="2313" width="3.5703125" customWidth="1"/>
    <col min="2314" max="2314" width="12.42578125" customWidth="1"/>
    <col min="2315" max="2315" width="3.28515625" customWidth="1"/>
    <col min="2316" max="2316" width="7.28515625" customWidth="1"/>
    <col min="2317" max="2317" width="12.28515625" customWidth="1"/>
    <col min="2318" max="2318" width="3.28515625" customWidth="1"/>
    <col min="2319" max="2319" width="13.7109375" customWidth="1"/>
    <col min="2320" max="2320" width="4.5703125" customWidth="1"/>
    <col min="2321" max="2321" width="10.42578125" customWidth="1"/>
    <col min="2322" max="2322" width="8.85546875" customWidth="1"/>
    <col min="2323" max="2323" width="16.5703125" customWidth="1"/>
    <col min="2324" max="2324" width="13.28515625" customWidth="1"/>
    <col min="2325" max="2325" width="12.140625" customWidth="1"/>
    <col min="2326" max="2326" width="15.7109375" customWidth="1"/>
    <col min="2327" max="2327" width="11" customWidth="1"/>
    <col min="2328" max="2328" width="23.42578125" customWidth="1"/>
    <col min="2561" max="2561" width="3.42578125" customWidth="1"/>
    <col min="2562" max="2562" width="7.85546875" customWidth="1"/>
    <col min="2563" max="2563" width="15.42578125" customWidth="1"/>
    <col min="2564" max="2564" width="18.85546875" customWidth="1"/>
    <col min="2565" max="2565" width="16.85546875" customWidth="1"/>
    <col min="2566" max="2566" width="19.140625" customWidth="1"/>
    <col min="2567" max="2567" width="8.5703125" customWidth="1"/>
    <col min="2568" max="2568" width="11.7109375" customWidth="1"/>
    <col min="2569" max="2569" width="3.5703125" customWidth="1"/>
    <col min="2570" max="2570" width="12.42578125" customWidth="1"/>
    <col min="2571" max="2571" width="3.28515625" customWidth="1"/>
    <col min="2572" max="2572" width="7.28515625" customWidth="1"/>
    <col min="2573" max="2573" width="12.28515625" customWidth="1"/>
    <col min="2574" max="2574" width="3.28515625" customWidth="1"/>
    <col min="2575" max="2575" width="13.7109375" customWidth="1"/>
    <col min="2576" max="2576" width="4.5703125" customWidth="1"/>
    <col min="2577" max="2577" width="10.42578125" customWidth="1"/>
    <col min="2578" max="2578" width="8.85546875" customWidth="1"/>
    <col min="2579" max="2579" width="16.5703125" customWidth="1"/>
    <col min="2580" max="2580" width="13.28515625" customWidth="1"/>
    <col min="2581" max="2581" width="12.140625" customWidth="1"/>
    <col min="2582" max="2582" width="15.7109375" customWidth="1"/>
    <col min="2583" max="2583" width="11" customWidth="1"/>
    <col min="2584" max="2584" width="23.42578125" customWidth="1"/>
    <col min="2817" max="2817" width="3.42578125" customWidth="1"/>
    <col min="2818" max="2818" width="7.85546875" customWidth="1"/>
    <col min="2819" max="2819" width="15.42578125" customWidth="1"/>
    <col min="2820" max="2820" width="18.85546875" customWidth="1"/>
    <col min="2821" max="2821" width="16.85546875" customWidth="1"/>
    <col min="2822" max="2822" width="19.140625" customWidth="1"/>
    <col min="2823" max="2823" width="8.5703125" customWidth="1"/>
    <col min="2824" max="2824" width="11.7109375" customWidth="1"/>
    <col min="2825" max="2825" width="3.5703125" customWidth="1"/>
    <col min="2826" max="2826" width="12.42578125" customWidth="1"/>
    <col min="2827" max="2827" width="3.28515625" customWidth="1"/>
    <col min="2828" max="2828" width="7.28515625" customWidth="1"/>
    <col min="2829" max="2829" width="12.28515625" customWidth="1"/>
    <col min="2830" max="2830" width="3.28515625" customWidth="1"/>
    <col min="2831" max="2831" width="13.7109375" customWidth="1"/>
    <col min="2832" max="2832" width="4.5703125" customWidth="1"/>
    <col min="2833" max="2833" width="10.42578125" customWidth="1"/>
    <col min="2834" max="2834" width="8.85546875" customWidth="1"/>
    <col min="2835" max="2835" width="16.5703125" customWidth="1"/>
    <col min="2836" max="2836" width="13.28515625" customWidth="1"/>
    <col min="2837" max="2837" width="12.140625" customWidth="1"/>
    <col min="2838" max="2838" width="15.7109375" customWidth="1"/>
    <col min="2839" max="2839" width="11" customWidth="1"/>
    <col min="2840" max="2840" width="23.42578125" customWidth="1"/>
    <col min="3073" max="3073" width="3.42578125" customWidth="1"/>
    <col min="3074" max="3074" width="7.85546875" customWidth="1"/>
    <col min="3075" max="3075" width="15.42578125" customWidth="1"/>
    <col min="3076" max="3076" width="18.85546875" customWidth="1"/>
    <col min="3077" max="3077" width="16.85546875" customWidth="1"/>
    <col min="3078" max="3078" width="19.140625" customWidth="1"/>
    <col min="3079" max="3079" width="8.5703125" customWidth="1"/>
    <col min="3080" max="3080" width="11.7109375" customWidth="1"/>
    <col min="3081" max="3081" width="3.5703125" customWidth="1"/>
    <col min="3082" max="3082" width="12.42578125" customWidth="1"/>
    <col min="3083" max="3083" width="3.28515625" customWidth="1"/>
    <col min="3084" max="3084" width="7.28515625" customWidth="1"/>
    <col min="3085" max="3085" width="12.28515625" customWidth="1"/>
    <col min="3086" max="3086" width="3.28515625" customWidth="1"/>
    <col min="3087" max="3087" width="13.7109375" customWidth="1"/>
    <col min="3088" max="3088" width="4.5703125" customWidth="1"/>
    <col min="3089" max="3089" width="10.42578125" customWidth="1"/>
    <col min="3090" max="3090" width="8.85546875" customWidth="1"/>
    <col min="3091" max="3091" width="16.5703125" customWidth="1"/>
    <col min="3092" max="3092" width="13.28515625" customWidth="1"/>
    <col min="3093" max="3093" width="12.140625" customWidth="1"/>
    <col min="3094" max="3094" width="15.7109375" customWidth="1"/>
    <col min="3095" max="3095" width="11" customWidth="1"/>
    <col min="3096" max="3096" width="23.42578125" customWidth="1"/>
    <col min="3329" max="3329" width="3.42578125" customWidth="1"/>
    <col min="3330" max="3330" width="7.85546875" customWidth="1"/>
    <col min="3331" max="3331" width="15.42578125" customWidth="1"/>
    <col min="3332" max="3332" width="18.85546875" customWidth="1"/>
    <col min="3333" max="3333" width="16.85546875" customWidth="1"/>
    <col min="3334" max="3334" width="19.140625" customWidth="1"/>
    <col min="3335" max="3335" width="8.5703125" customWidth="1"/>
    <col min="3336" max="3336" width="11.7109375" customWidth="1"/>
    <col min="3337" max="3337" width="3.5703125" customWidth="1"/>
    <col min="3338" max="3338" width="12.42578125" customWidth="1"/>
    <col min="3339" max="3339" width="3.28515625" customWidth="1"/>
    <col min="3340" max="3340" width="7.28515625" customWidth="1"/>
    <col min="3341" max="3341" width="12.28515625" customWidth="1"/>
    <col min="3342" max="3342" width="3.28515625" customWidth="1"/>
    <col min="3343" max="3343" width="13.7109375" customWidth="1"/>
    <col min="3344" max="3344" width="4.5703125" customWidth="1"/>
    <col min="3345" max="3345" width="10.42578125" customWidth="1"/>
    <col min="3346" max="3346" width="8.85546875" customWidth="1"/>
    <col min="3347" max="3347" width="16.5703125" customWidth="1"/>
    <col min="3348" max="3348" width="13.28515625" customWidth="1"/>
    <col min="3349" max="3349" width="12.140625" customWidth="1"/>
    <col min="3350" max="3350" width="15.7109375" customWidth="1"/>
    <col min="3351" max="3351" width="11" customWidth="1"/>
    <col min="3352" max="3352" width="23.42578125" customWidth="1"/>
    <col min="3585" max="3585" width="3.42578125" customWidth="1"/>
    <col min="3586" max="3586" width="7.85546875" customWidth="1"/>
    <col min="3587" max="3587" width="15.42578125" customWidth="1"/>
    <col min="3588" max="3588" width="18.85546875" customWidth="1"/>
    <col min="3589" max="3589" width="16.85546875" customWidth="1"/>
    <col min="3590" max="3590" width="19.140625" customWidth="1"/>
    <col min="3591" max="3591" width="8.5703125" customWidth="1"/>
    <col min="3592" max="3592" width="11.7109375" customWidth="1"/>
    <col min="3593" max="3593" width="3.5703125" customWidth="1"/>
    <col min="3594" max="3594" width="12.42578125" customWidth="1"/>
    <col min="3595" max="3595" width="3.28515625" customWidth="1"/>
    <col min="3596" max="3596" width="7.28515625" customWidth="1"/>
    <col min="3597" max="3597" width="12.28515625" customWidth="1"/>
    <col min="3598" max="3598" width="3.28515625" customWidth="1"/>
    <col min="3599" max="3599" width="13.7109375" customWidth="1"/>
    <col min="3600" max="3600" width="4.5703125" customWidth="1"/>
    <col min="3601" max="3601" width="10.42578125" customWidth="1"/>
    <col min="3602" max="3602" width="8.85546875" customWidth="1"/>
    <col min="3603" max="3603" width="16.5703125" customWidth="1"/>
    <col min="3604" max="3604" width="13.28515625" customWidth="1"/>
    <col min="3605" max="3605" width="12.140625" customWidth="1"/>
    <col min="3606" max="3606" width="15.7109375" customWidth="1"/>
    <col min="3607" max="3607" width="11" customWidth="1"/>
    <col min="3608" max="3608" width="23.42578125" customWidth="1"/>
    <col min="3841" max="3841" width="3.42578125" customWidth="1"/>
    <col min="3842" max="3842" width="7.85546875" customWidth="1"/>
    <col min="3843" max="3843" width="15.42578125" customWidth="1"/>
    <col min="3844" max="3844" width="18.85546875" customWidth="1"/>
    <col min="3845" max="3845" width="16.85546875" customWidth="1"/>
    <col min="3846" max="3846" width="19.140625" customWidth="1"/>
    <col min="3847" max="3847" width="8.5703125" customWidth="1"/>
    <col min="3848" max="3848" width="11.7109375" customWidth="1"/>
    <col min="3849" max="3849" width="3.5703125" customWidth="1"/>
    <col min="3850" max="3850" width="12.42578125" customWidth="1"/>
    <col min="3851" max="3851" width="3.28515625" customWidth="1"/>
    <col min="3852" max="3852" width="7.28515625" customWidth="1"/>
    <col min="3853" max="3853" width="12.28515625" customWidth="1"/>
    <col min="3854" max="3854" width="3.28515625" customWidth="1"/>
    <col min="3855" max="3855" width="13.7109375" customWidth="1"/>
    <col min="3856" max="3856" width="4.5703125" customWidth="1"/>
    <col min="3857" max="3857" width="10.42578125" customWidth="1"/>
    <col min="3858" max="3858" width="8.85546875" customWidth="1"/>
    <col min="3859" max="3859" width="16.5703125" customWidth="1"/>
    <col min="3860" max="3860" width="13.28515625" customWidth="1"/>
    <col min="3861" max="3861" width="12.140625" customWidth="1"/>
    <col min="3862" max="3862" width="15.7109375" customWidth="1"/>
    <col min="3863" max="3863" width="11" customWidth="1"/>
    <col min="3864" max="3864" width="23.42578125" customWidth="1"/>
    <col min="4097" max="4097" width="3.42578125" customWidth="1"/>
    <col min="4098" max="4098" width="7.85546875" customWidth="1"/>
    <col min="4099" max="4099" width="15.42578125" customWidth="1"/>
    <col min="4100" max="4100" width="18.85546875" customWidth="1"/>
    <col min="4101" max="4101" width="16.85546875" customWidth="1"/>
    <col min="4102" max="4102" width="19.140625" customWidth="1"/>
    <col min="4103" max="4103" width="8.5703125" customWidth="1"/>
    <col min="4104" max="4104" width="11.7109375" customWidth="1"/>
    <col min="4105" max="4105" width="3.5703125" customWidth="1"/>
    <col min="4106" max="4106" width="12.42578125" customWidth="1"/>
    <col min="4107" max="4107" width="3.28515625" customWidth="1"/>
    <col min="4108" max="4108" width="7.28515625" customWidth="1"/>
    <col min="4109" max="4109" width="12.28515625" customWidth="1"/>
    <col min="4110" max="4110" width="3.28515625" customWidth="1"/>
    <col min="4111" max="4111" width="13.7109375" customWidth="1"/>
    <col min="4112" max="4112" width="4.5703125" customWidth="1"/>
    <col min="4113" max="4113" width="10.42578125" customWidth="1"/>
    <col min="4114" max="4114" width="8.85546875" customWidth="1"/>
    <col min="4115" max="4115" width="16.5703125" customWidth="1"/>
    <col min="4116" max="4116" width="13.28515625" customWidth="1"/>
    <col min="4117" max="4117" width="12.140625" customWidth="1"/>
    <col min="4118" max="4118" width="15.7109375" customWidth="1"/>
    <col min="4119" max="4119" width="11" customWidth="1"/>
    <col min="4120" max="4120" width="23.42578125" customWidth="1"/>
    <col min="4353" max="4353" width="3.42578125" customWidth="1"/>
    <col min="4354" max="4354" width="7.85546875" customWidth="1"/>
    <col min="4355" max="4355" width="15.42578125" customWidth="1"/>
    <col min="4356" max="4356" width="18.85546875" customWidth="1"/>
    <col min="4357" max="4357" width="16.85546875" customWidth="1"/>
    <col min="4358" max="4358" width="19.140625" customWidth="1"/>
    <col min="4359" max="4359" width="8.5703125" customWidth="1"/>
    <col min="4360" max="4360" width="11.7109375" customWidth="1"/>
    <col min="4361" max="4361" width="3.5703125" customWidth="1"/>
    <col min="4362" max="4362" width="12.42578125" customWidth="1"/>
    <col min="4363" max="4363" width="3.28515625" customWidth="1"/>
    <col min="4364" max="4364" width="7.28515625" customWidth="1"/>
    <col min="4365" max="4365" width="12.28515625" customWidth="1"/>
    <col min="4366" max="4366" width="3.28515625" customWidth="1"/>
    <col min="4367" max="4367" width="13.7109375" customWidth="1"/>
    <col min="4368" max="4368" width="4.5703125" customWidth="1"/>
    <col min="4369" max="4369" width="10.42578125" customWidth="1"/>
    <col min="4370" max="4370" width="8.85546875" customWidth="1"/>
    <col min="4371" max="4371" width="16.5703125" customWidth="1"/>
    <col min="4372" max="4372" width="13.28515625" customWidth="1"/>
    <col min="4373" max="4373" width="12.140625" customWidth="1"/>
    <col min="4374" max="4374" width="15.7109375" customWidth="1"/>
    <col min="4375" max="4375" width="11" customWidth="1"/>
    <col min="4376" max="4376" width="23.42578125" customWidth="1"/>
    <col min="4609" max="4609" width="3.42578125" customWidth="1"/>
    <col min="4610" max="4610" width="7.85546875" customWidth="1"/>
    <col min="4611" max="4611" width="15.42578125" customWidth="1"/>
    <col min="4612" max="4612" width="18.85546875" customWidth="1"/>
    <col min="4613" max="4613" width="16.85546875" customWidth="1"/>
    <col min="4614" max="4614" width="19.140625" customWidth="1"/>
    <col min="4615" max="4615" width="8.5703125" customWidth="1"/>
    <col min="4616" max="4616" width="11.7109375" customWidth="1"/>
    <col min="4617" max="4617" width="3.5703125" customWidth="1"/>
    <col min="4618" max="4618" width="12.42578125" customWidth="1"/>
    <col min="4619" max="4619" width="3.28515625" customWidth="1"/>
    <col min="4620" max="4620" width="7.28515625" customWidth="1"/>
    <col min="4621" max="4621" width="12.28515625" customWidth="1"/>
    <col min="4622" max="4622" width="3.28515625" customWidth="1"/>
    <col min="4623" max="4623" width="13.7109375" customWidth="1"/>
    <col min="4624" max="4624" width="4.5703125" customWidth="1"/>
    <col min="4625" max="4625" width="10.42578125" customWidth="1"/>
    <col min="4626" max="4626" width="8.85546875" customWidth="1"/>
    <col min="4627" max="4627" width="16.5703125" customWidth="1"/>
    <col min="4628" max="4628" width="13.28515625" customWidth="1"/>
    <col min="4629" max="4629" width="12.140625" customWidth="1"/>
    <col min="4630" max="4630" width="15.7109375" customWidth="1"/>
    <col min="4631" max="4631" width="11" customWidth="1"/>
    <col min="4632" max="4632" width="23.42578125" customWidth="1"/>
    <col min="4865" max="4865" width="3.42578125" customWidth="1"/>
    <col min="4866" max="4866" width="7.85546875" customWidth="1"/>
    <col min="4867" max="4867" width="15.42578125" customWidth="1"/>
    <col min="4868" max="4868" width="18.85546875" customWidth="1"/>
    <col min="4869" max="4869" width="16.85546875" customWidth="1"/>
    <col min="4870" max="4870" width="19.140625" customWidth="1"/>
    <col min="4871" max="4871" width="8.5703125" customWidth="1"/>
    <col min="4872" max="4872" width="11.7109375" customWidth="1"/>
    <col min="4873" max="4873" width="3.5703125" customWidth="1"/>
    <col min="4874" max="4874" width="12.42578125" customWidth="1"/>
    <col min="4875" max="4875" width="3.28515625" customWidth="1"/>
    <col min="4876" max="4876" width="7.28515625" customWidth="1"/>
    <col min="4877" max="4877" width="12.28515625" customWidth="1"/>
    <col min="4878" max="4878" width="3.28515625" customWidth="1"/>
    <col min="4879" max="4879" width="13.7109375" customWidth="1"/>
    <col min="4880" max="4880" width="4.5703125" customWidth="1"/>
    <col min="4881" max="4881" width="10.42578125" customWidth="1"/>
    <col min="4882" max="4882" width="8.85546875" customWidth="1"/>
    <col min="4883" max="4883" width="16.5703125" customWidth="1"/>
    <col min="4884" max="4884" width="13.28515625" customWidth="1"/>
    <col min="4885" max="4885" width="12.140625" customWidth="1"/>
    <col min="4886" max="4886" width="15.7109375" customWidth="1"/>
    <col min="4887" max="4887" width="11" customWidth="1"/>
    <col min="4888" max="4888" width="23.42578125" customWidth="1"/>
    <col min="5121" max="5121" width="3.42578125" customWidth="1"/>
    <col min="5122" max="5122" width="7.85546875" customWidth="1"/>
    <col min="5123" max="5123" width="15.42578125" customWidth="1"/>
    <col min="5124" max="5124" width="18.85546875" customWidth="1"/>
    <col min="5125" max="5125" width="16.85546875" customWidth="1"/>
    <col min="5126" max="5126" width="19.140625" customWidth="1"/>
    <col min="5127" max="5127" width="8.5703125" customWidth="1"/>
    <col min="5128" max="5128" width="11.7109375" customWidth="1"/>
    <col min="5129" max="5129" width="3.5703125" customWidth="1"/>
    <col min="5130" max="5130" width="12.42578125" customWidth="1"/>
    <col min="5131" max="5131" width="3.28515625" customWidth="1"/>
    <col min="5132" max="5132" width="7.28515625" customWidth="1"/>
    <col min="5133" max="5133" width="12.28515625" customWidth="1"/>
    <col min="5134" max="5134" width="3.28515625" customWidth="1"/>
    <col min="5135" max="5135" width="13.7109375" customWidth="1"/>
    <col min="5136" max="5136" width="4.5703125" customWidth="1"/>
    <col min="5137" max="5137" width="10.42578125" customWidth="1"/>
    <col min="5138" max="5138" width="8.85546875" customWidth="1"/>
    <col min="5139" max="5139" width="16.5703125" customWidth="1"/>
    <col min="5140" max="5140" width="13.28515625" customWidth="1"/>
    <col min="5141" max="5141" width="12.140625" customWidth="1"/>
    <col min="5142" max="5142" width="15.7109375" customWidth="1"/>
    <col min="5143" max="5143" width="11" customWidth="1"/>
    <col min="5144" max="5144" width="23.42578125" customWidth="1"/>
    <col min="5377" max="5377" width="3.42578125" customWidth="1"/>
    <col min="5378" max="5378" width="7.85546875" customWidth="1"/>
    <col min="5379" max="5379" width="15.42578125" customWidth="1"/>
    <col min="5380" max="5380" width="18.85546875" customWidth="1"/>
    <col min="5381" max="5381" width="16.85546875" customWidth="1"/>
    <col min="5382" max="5382" width="19.140625" customWidth="1"/>
    <col min="5383" max="5383" width="8.5703125" customWidth="1"/>
    <col min="5384" max="5384" width="11.7109375" customWidth="1"/>
    <col min="5385" max="5385" width="3.5703125" customWidth="1"/>
    <col min="5386" max="5386" width="12.42578125" customWidth="1"/>
    <col min="5387" max="5387" width="3.28515625" customWidth="1"/>
    <col min="5388" max="5388" width="7.28515625" customWidth="1"/>
    <col min="5389" max="5389" width="12.28515625" customWidth="1"/>
    <col min="5390" max="5390" width="3.28515625" customWidth="1"/>
    <col min="5391" max="5391" width="13.7109375" customWidth="1"/>
    <col min="5392" max="5392" width="4.5703125" customWidth="1"/>
    <col min="5393" max="5393" width="10.42578125" customWidth="1"/>
    <col min="5394" max="5394" width="8.85546875" customWidth="1"/>
    <col min="5395" max="5395" width="16.5703125" customWidth="1"/>
    <col min="5396" max="5396" width="13.28515625" customWidth="1"/>
    <col min="5397" max="5397" width="12.140625" customWidth="1"/>
    <col min="5398" max="5398" width="15.7109375" customWidth="1"/>
    <col min="5399" max="5399" width="11" customWidth="1"/>
    <col min="5400" max="5400" width="23.42578125" customWidth="1"/>
    <col min="5633" max="5633" width="3.42578125" customWidth="1"/>
    <col min="5634" max="5634" width="7.85546875" customWidth="1"/>
    <col min="5635" max="5635" width="15.42578125" customWidth="1"/>
    <col min="5636" max="5636" width="18.85546875" customWidth="1"/>
    <col min="5637" max="5637" width="16.85546875" customWidth="1"/>
    <col min="5638" max="5638" width="19.140625" customWidth="1"/>
    <col min="5639" max="5639" width="8.5703125" customWidth="1"/>
    <col min="5640" max="5640" width="11.7109375" customWidth="1"/>
    <col min="5641" max="5641" width="3.5703125" customWidth="1"/>
    <col min="5642" max="5642" width="12.42578125" customWidth="1"/>
    <col min="5643" max="5643" width="3.28515625" customWidth="1"/>
    <col min="5644" max="5644" width="7.28515625" customWidth="1"/>
    <col min="5645" max="5645" width="12.28515625" customWidth="1"/>
    <col min="5646" max="5646" width="3.28515625" customWidth="1"/>
    <col min="5647" max="5647" width="13.7109375" customWidth="1"/>
    <col min="5648" max="5648" width="4.5703125" customWidth="1"/>
    <col min="5649" max="5649" width="10.42578125" customWidth="1"/>
    <col min="5650" max="5650" width="8.85546875" customWidth="1"/>
    <col min="5651" max="5651" width="16.5703125" customWidth="1"/>
    <col min="5652" max="5652" width="13.28515625" customWidth="1"/>
    <col min="5653" max="5653" width="12.140625" customWidth="1"/>
    <col min="5654" max="5654" width="15.7109375" customWidth="1"/>
    <col min="5655" max="5655" width="11" customWidth="1"/>
    <col min="5656" max="5656" width="23.42578125" customWidth="1"/>
    <col min="5889" max="5889" width="3.42578125" customWidth="1"/>
    <col min="5890" max="5890" width="7.85546875" customWidth="1"/>
    <col min="5891" max="5891" width="15.42578125" customWidth="1"/>
    <col min="5892" max="5892" width="18.85546875" customWidth="1"/>
    <col min="5893" max="5893" width="16.85546875" customWidth="1"/>
    <col min="5894" max="5894" width="19.140625" customWidth="1"/>
    <col min="5895" max="5895" width="8.5703125" customWidth="1"/>
    <col min="5896" max="5896" width="11.7109375" customWidth="1"/>
    <col min="5897" max="5897" width="3.5703125" customWidth="1"/>
    <col min="5898" max="5898" width="12.42578125" customWidth="1"/>
    <col min="5899" max="5899" width="3.28515625" customWidth="1"/>
    <col min="5900" max="5900" width="7.28515625" customWidth="1"/>
    <col min="5901" max="5901" width="12.28515625" customWidth="1"/>
    <col min="5902" max="5902" width="3.28515625" customWidth="1"/>
    <col min="5903" max="5903" width="13.7109375" customWidth="1"/>
    <col min="5904" max="5904" width="4.5703125" customWidth="1"/>
    <col min="5905" max="5905" width="10.42578125" customWidth="1"/>
    <col min="5906" max="5906" width="8.85546875" customWidth="1"/>
    <col min="5907" max="5907" width="16.5703125" customWidth="1"/>
    <col min="5908" max="5908" width="13.28515625" customWidth="1"/>
    <col min="5909" max="5909" width="12.140625" customWidth="1"/>
    <col min="5910" max="5910" width="15.7109375" customWidth="1"/>
    <col min="5911" max="5911" width="11" customWidth="1"/>
    <col min="5912" max="5912" width="23.42578125" customWidth="1"/>
    <col min="6145" max="6145" width="3.42578125" customWidth="1"/>
    <col min="6146" max="6146" width="7.85546875" customWidth="1"/>
    <col min="6147" max="6147" width="15.42578125" customWidth="1"/>
    <col min="6148" max="6148" width="18.85546875" customWidth="1"/>
    <col min="6149" max="6149" width="16.85546875" customWidth="1"/>
    <col min="6150" max="6150" width="19.140625" customWidth="1"/>
    <col min="6151" max="6151" width="8.5703125" customWidth="1"/>
    <col min="6152" max="6152" width="11.7109375" customWidth="1"/>
    <col min="6153" max="6153" width="3.5703125" customWidth="1"/>
    <col min="6154" max="6154" width="12.42578125" customWidth="1"/>
    <col min="6155" max="6155" width="3.28515625" customWidth="1"/>
    <col min="6156" max="6156" width="7.28515625" customWidth="1"/>
    <col min="6157" max="6157" width="12.28515625" customWidth="1"/>
    <col min="6158" max="6158" width="3.28515625" customWidth="1"/>
    <col min="6159" max="6159" width="13.7109375" customWidth="1"/>
    <col min="6160" max="6160" width="4.5703125" customWidth="1"/>
    <col min="6161" max="6161" width="10.42578125" customWidth="1"/>
    <col min="6162" max="6162" width="8.85546875" customWidth="1"/>
    <col min="6163" max="6163" width="16.5703125" customWidth="1"/>
    <col min="6164" max="6164" width="13.28515625" customWidth="1"/>
    <col min="6165" max="6165" width="12.140625" customWidth="1"/>
    <col min="6166" max="6166" width="15.7109375" customWidth="1"/>
    <col min="6167" max="6167" width="11" customWidth="1"/>
    <col min="6168" max="6168" width="23.42578125" customWidth="1"/>
    <col min="6401" max="6401" width="3.42578125" customWidth="1"/>
    <col min="6402" max="6402" width="7.85546875" customWidth="1"/>
    <col min="6403" max="6403" width="15.42578125" customWidth="1"/>
    <col min="6404" max="6404" width="18.85546875" customWidth="1"/>
    <col min="6405" max="6405" width="16.85546875" customWidth="1"/>
    <col min="6406" max="6406" width="19.140625" customWidth="1"/>
    <col min="6407" max="6407" width="8.5703125" customWidth="1"/>
    <col min="6408" max="6408" width="11.7109375" customWidth="1"/>
    <col min="6409" max="6409" width="3.5703125" customWidth="1"/>
    <col min="6410" max="6410" width="12.42578125" customWidth="1"/>
    <col min="6411" max="6411" width="3.28515625" customWidth="1"/>
    <col min="6412" max="6412" width="7.28515625" customWidth="1"/>
    <col min="6413" max="6413" width="12.28515625" customWidth="1"/>
    <col min="6414" max="6414" width="3.28515625" customWidth="1"/>
    <col min="6415" max="6415" width="13.7109375" customWidth="1"/>
    <col min="6416" max="6416" width="4.5703125" customWidth="1"/>
    <col min="6417" max="6417" width="10.42578125" customWidth="1"/>
    <col min="6418" max="6418" width="8.85546875" customWidth="1"/>
    <col min="6419" max="6419" width="16.5703125" customWidth="1"/>
    <col min="6420" max="6420" width="13.28515625" customWidth="1"/>
    <col min="6421" max="6421" width="12.140625" customWidth="1"/>
    <col min="6422" max="6422" width="15.7109375" customWidth="1"/>
    <col min="6423" max="6423" width="11" customWidth="1"/>
    <col min="6424" max="6424" width="23.42578125" customWidth="1"/>
    <col min="6657" max="6657" width="3.42578125" customWidth="1"/>
    <col min="6658" max="6658" width="7.85546875" customWidth="1"/>
    <col min="6659" max="6659" width="15.42578125" customWidth="1"/>
    <col min="6660" max="6660" width="18.85546875" customWidth="1"/>
    <col min="6661" max="6661" width="16.85546875" customWidth="1"/>
    <col min="6662" max="6662" width="19.140625" customWidth="1"/>
    <col min="6663" max="6663" width="8.5703125" customWidth="1"/>
    <col min="6664" max="6664" width="11.7109375" customWidth="1"/>
    <col min="6665" max="6665" width="3.5703125" customWidth="1"/>
    <col min="6666" max="6666" width="12.42578125" customWidth="1"/>
    <col min="6667" max="6667" width="3.28515625" customWidth="1"/>
    <col min="6668" max="6668" width="7.28515625" customWidth="1"/>
    <col min="6669" max="6669" width="12.28515625" customWidth="1"/>
    <col min="6670" max="6670" width="3.28515625" customWidth="1"/>
    <col min="6671" max="6671" width="13.7109375" customWidth="1"/>
    <col min="6672" max="6672" width="4.5703125" customWidth="1"/>
    <col min="6673" max="6673" width="10.42578125" customWidth="1"/>
    <col min="6674" max="6674" width="8.85546875" customWidth="1"/>
    <col min="6675" max="6675" width="16.5703125" customWidth="1"/>
    <col min="6676" max="6676" width="13.28515625" customWidth="1"/>
    <col min="6677" max="6677" width="12.140625" customWidth="1"/>
    <col min="6678" max="6678" width="15.7109375" customWidth="1"/>
    <col min="6679" max="6679" width="11" customWidth="1"/>
    <col min="6680" max="6680" width="23.42578125" customWidth="1"/>
    <col min="6913" max="6913" width="3.42578125" customWidth="1"/>
    <col min="6914" max="6914" width="7.85546875" customWidth="1"/>
    <col min="6915" max="6915" width="15.42578125" customWidth="1"/>
    <col min="6916" max="6916" width="18.85546875" customWidth="1"/>
    <col min="6917" max="6917" width="16.85546875" customWidth="1"/>
    <col min="6918" max="6918" width="19.140625" customWidth="1"/>
    <col min="6919" max="6919" width="8.5703125" customWidth="1"/>
    <col min="6920" max="6920" width="11.7109375" customWidth="1"/>
    <col min="6921" max="6921" width="3.5703125" customWidth="1"/>
    <col min="6922" max="6922" width="12.42578125" customWidth="1"/>
    <col min="6923" max="6923" width="3.28515625" customWidth="1"/>
    <col min="6924" max="6924" width="7.28515625" customWidth="1"/>
    <col min="6925" max="6925" width="12.28515625" customWidth="1"/>
    <col min="6926" max="6926" width="3.28515625" customWidth="1"/>
    <col min="6927" max="6927" width="13.7109375" customWidth="1"/>
    <col min="6928" max="6928" width="4.5703125" customWidth="1"/>
    <col min="6929" max="6929" width="10.42578125" customWidth="1"/>
    <col min="6930" max="6930" width="8.85546875" customWidth="1"/>
    <col min="6931" max="6931" width="16.5703125" customWidth="1"/>
    <col min="6932" max="6932" width="13.28515625" customWidth="1"/>
    <col min="6933" max="6933" width="12.140625" customWidth="1"/>
    <col min="6934" max="6934" width="15.7109375" customWidth="1"/>
    <col min="6935" max="6935" width="11" customWidth="1"/>
    <col min="6936" max="6936" width="23.42578125" customWidth="1"/>
    <col min="7169" max="7169" width="3.42578125" customWidth="1"/>
    <col min="7170" max="7170" width="7.85546875" customWidth="1"/>
    <col min="7171" max="7171" width="15.42578125" customWidth="1"/>
    <col min="7172" max="7172" width="18.85546875" customWidth="1"/>
    <col min="7173" max="7173" width="16.85546875" customWidth="1"/>
    <col min="7174" max="7174" width="19.140625" customWidth="1"/>
    <col min="7175" max="7175" width="8.5703125" customWidth="1"/>
    <col min="7176" max="7176" width="11.7109375" customWidth="1"/>
    <col min="7177" max="7177" width="3.5703125" customWidth="1"/>
    <col min="7178" max="7178" width="12.42578125" customWidth="1"/>
    <col min="7179" max="7179" width="3.28515625" customWidth="1"/>
    <col min="7180" max="7180" width="7.28515625" customWidth="1"/>
    <col min="7181" max="7181" width="12.28515625" customWidth="1"/>
    <col min="7182" max="7182" width="3.28515625" customWidth="1"/>
    <col min="7183" max="7183" width="13.7109375" customWidth="1"/>
    <col min="7184" max="7184" width="4.5703125" customWidth="1"/>
    <col min="7185" max="7185" width="10.42578125" customWidth="1"/>
    <col min="7186" max="7186" width="8.85546875" customWidth="1"/>
    <col min="7187" max="7187" width="16.5703125" customWidth="1"/>
    <col min="7188" max="7188" width="13.28515625" customWidth="1"/>
    <col min="7189" max="7189" width="12.140625" customWidth="1"/>
    <col min="7190" max="7190" width="15.7109375" customWidth="1"/>
    <col min="7191" max="7191" width="11" customWidth="1"/>
    <col min="7192" max="7192" width="23.42578125" customWidth="1"/>
    <col min="7425" max="7425" width="3.42578125" customWidth="1"/>
    <col min="7426" max="7426" width="7.85546875" customWidth="1"/>
    <col min="7427" max="7427" width="15.42578125" customWidth="1"/>
    <col min="7428" max="7428" width="18.85546875" customWidth="1"/>
    <col min="7429" max="7429" width="16.85546875" customWidth="1"/>
    <col min="7430" max="7430" width="19.140625" customWidth="1"/>
    <col min="7431" max="7431" width="8.5703125" customWidth="1"/>
    <col min="7432" max="7432" width="11.7109375" customWidth="1"/>
    <col min="7433" max="7433" width="3.5703125" customWidth="1"/>
    <col min="7434" max="7434" width="12.42578125" customWidth="1"/>
    <col min="7435" max="7435" width="3.28515625" customWidth="1"/>
    <col min="7436" max="7436" width="7.28515625" customWidth="1"/>
    <col min="7437" max="7437" width="12.28515625" customWidth="1"/>
    <col min="7438" max="7438" width="3.28515625" customWidth="1"/>
    <col min="7439" max="7439" width="13.7109375" customWidth="1"/>
    <col min="7440" max="7440" width="4.5703125" customWidth="1"/>
    <col min="7441" max="7441" width="10.42578125" customWidth="1"/>
    <col min="7442" max="7442" width="8.85546875" customWidth="1"/>
    <col min="7443" max="7443" width="16.5703125" customWidth="1"/>
    <col min="7444" max="7444" width="13.28515625" customWidth="1"/>
    <col min="7445" max="7445" width="12.140625" customWidth="1"/>
    <col min="7446" max="7446" width="15.7109375" customWidth="1"/>
    <col min="7447" max="7447" width="11" customWidth="1"/>
    <col min="7448" max="7448" width="23.42578125" customWidth="1"/>
    <col min="7681" max="7681" width="3.42578125" customWidth="1"/>
    <col min="7682" max="7682" width="7.85546875" customWidth="1"/>
    <col min="7683" max="7683" width="15.42578125" customWidth="1"/>
    <col min="7684" max="7684" width="18.85546875" customWidth="1"/>
    <col min="7685" max="7685" width="16.85546875" customWidth="1"/>
    <col min="7686" max="7686" width="19.140625" customWidth="1"/>
    <col min="7687" max="7687" width="8.5703125" customWidth="1"/>
    <col min="7688" max="7688" width="11.7109375" customWidth="1"/>
    <col min="7689" max="7689" width="3.5703125" customWidth="1"/>
    <col min="7690" max="7690" width="12.42578125" customWidth="1"/>
    <col min="7691" max="7691" width="3.28515625" customWidth="1"/>
    <col min="7692" max="7692" width="7.28515625" customWidth="1"/>
    <col min="7693" max="7693" width="12.28515625" customWidth="1"/>
    <col min="7694" max="7694" width="3.28515625" customWidth="1"/>
    <col min="7695" max="7695" width="13.7109375" customWidth="1"/>
    <col min="7696" max="7696" width="4.5703125" customWidth="1"/>
    <col min="7697" max="7697" width="10.42578125" customWidth="1"/>
    <col min="7698" max="7698" width="8.85546875" customWidth="1"/>
    <col min="7699" max="7699" width="16.5703125" customWidth="1"/>
    <col min="7700" max="7700" width="13.28515625" customWidth="1"/>
    <col min="7701" max="7701" width="12.140625" customWidth="1"/>
    <col min="7702" max="7702" width="15.7109375" customWidth="1"/>
    <col min="7703" max="7703" width="11" customWidth="1"/>
    <col min="7704" max="7704" width="23.42578125" customWidth="1"/>
    <col min="7937" max="7937" width="3.42578125" customWidth="1"/>
    <col min="7938" max="7938" width="7.85546875" customWidth="1"/>
    <col min="7939" max="7939" width="15.42578125" customWidth="1"/>
    <col min="7940" max="7940" width="18.85546875" customWidth="1"/>
    <col min="7941" max="7941" width="16.85546875" customWidth="1"/>
    <col min="7942" max="7942" width="19.140625" customWidth="1"/>
    <col min="7943" max="7943" width="8.5703125" customWidth="1"/>
    <col min="7944" max="7944" width="11.7109375" customWidth="1"/>
    <col min="7945" max="7945" width="3.5703125" customWidth="1"/>
    <col min="7946" max="7946" width="12.42578125" customWidth="1"/>
    <col min="7947" max="7947" width="3.28515625" customWidth="1"/>
    <col min="7948" max="7948" width="7.28515625" customWidth="1"/>
    <col min="7949" max="7949" width="12.28515625" customWidth="1"/>
    <col min="7950" max="7950" width="3.28515625" customWidth="1"/>
    <col min="7951" max="7951" width="13.7109375" customWidth="1"/>
    <col min="7952" max="7952" width="4.5703125" customWidth="1"/>
    <col min="7953" max="7953" width="10.42578125" customWidth="1"/>
    <col min="7954" max="7954" width="8.85546875" customWidth="1"/>
    <col min="7955" max="7955" width="16.5703125" customWidth="1"/>
    <col min="7956" max="7956" width="13.28515625" customWidth="1"/>
    <col min="7957" max="7957" width="12.140625" customWidth="1"/>
    <col min="7958" max="7958" width="15.7109375" customWidth="1"/>
    <col min="7959" max="7959" width="11" customWidth="1"/>
    <col min="7960" max="7960" width="23.42578125" customWidth="1"/>
    <col min="8193" max="8193" width="3.42578125" customWidth="1"/>
    <col min="8194" max="8194" width="7.85546875" customWidth="1"/>
    <col min="8195" max="8195" width="15.42578125" customWidth="1"/>
    <col min="8196" max="8196" width="18.85546875" customWidth="1"/>
    <col min="8197" max="8197" width="16.85546875" customWidth="1"/>
    <col min="8198" max="8198" width="19.140625" customWidth="1"/>
    <col min="8199" max="8199" width="8.5703125" customWidth="1"/>
    <col min="8200" max="8200" width="11.7109375" customWidth="1"/>
    <col min="8201" max="8201" width="3.5703125" customWidth="1"/>
    <col min="8202" max="8202" width="12.42578125" customWidth="1"/>
    <col min="8203" max="8203" width="3.28515625" customWidth="1"/>
    <col min="8204" max="8204" width="7.28515625" customWidth="1"/>
    <col min="8205" max="8205" width="12.28515625" customWidth="1"/>
    <col min="8206" max="8206" width="3.28515625" customWidth="1"/>
    <col min="8207" max="8207" width="13.7109375" customWidth="1"/>
    <col min="8208" max="8208" width="4.5703125" customWidth="1"/>
    <col min="8209" max="8209" width="10.42578125" customWidth="1"/>
    <col min="8210" max="8210" width="8.85546875" customWidth="1"/>
    <col min="8211" max="8211" width="16.5703125" customWidth="1"/>
    <col min="8212" max="8212" width="13.28515625" customWidth="1"/>
    <col min="8213" max="8213" width="12.140625" customWidth="1"/>
    <col min="8214" max="8214" width="15.7109375" customWidth="1"/>
    <col min="8215" max="8215" width="11" customWidth="1"/>
    <col min="8216" max="8216" width="23.42578125" customWidth="1"/>
    <col min="8449" max="8449" width="3.42578125" customWidth="1"/>
    <col min="8450" max="8450" width="7.85546875" customWidth="1"/>
    <col min="8451" max="8451" width="15.42578125" customWidth="1"/>
    <col min="8452" max="8452" width="18.85546875" customWidth="1"/>
    <col min="8453" max="8453" width="16.85546875" customWidth="1"/>
    <col min="8454" max="8454" width="19.140625" customWidth="1"/>
    <col min="8455" max="8455" width="8.5703125" customWidth="1"/>
    <col min="8456" max="8456" width="11.7109375" customWidth="1"/>
    <col min="8457" max="8457" width="3.5703125" customWidth="1"/>
    <col min="8458" max="8458" width="12.42578125" customWidth="1"/>
    <col min="8459" max="8459" width="3.28515625" customWidth="1"/>
    <col min="8460" max="8460" width="7.28515625" customWidth="1"/>
    <col min="8461" max="8461" width="12.28515625" customWidth="1"/>
    <col min="8462" max="8462" width="3.28515625" customWidth="1"/>
    <col min="8463" max="8463" width="13.7109375" customWidth="1"/>
    <col min="8464" max="8464" width="4.5703125" customWidth="1"/>
    <col min="8465" max="8465" width="10.42578125" customWidth="1"/>
    <col min="8466" max="8466" width="8.85546875" customWidth="1"/>
    <col min="8467" max="8467" width="16.5703125" customWidth="1"/>
    <col min="8468" max="8468" width="13.28515625" customWidth="1"/>
    <col min="8469" max="8469" width="12.140625" customWidth="1"/>
    <col min="8470" max="8470" width="15.7109375" customWidth="1"/>
    <col min="8471" max="8471" width="11" customWidth="1"/>
    <col min="8472" max="8472" width="23.42578125" customWidth="1"/>
    <col min="8705" max="8705" width="3.42578125" customWidth="1"/>
    <col min="8706" max="8706" width="7.85546875" customWidth="1"/>
    <col min="8707" max="8707" width="15.42578125" customWidth="1"/>
    <col min="8708" max="8708" width="18.85546875" customWidth="1"/>
    <col min="8709" max="8709" width="16.85546875" customWidth="1"/>
    <col min="8710" max="8710" width="19.140625" customWidth="1"/>
    <col min="8711" max="8711" width="8.5703125" customWidth="1"/>
    <col min="8712" max="8712" width="11.7109375" customWidth="1"/>
    <col min="8713" max="8713" width="3.5703125" customWidth="1"/>
    <col min="8714" max="8714" width="12.42578125" customWidth="1"/>
    <col min="8715" max="8715" width="3.28515625" customWidth="1"/>
    <col min="8716" max="8716" width="7.28515625" customWidth="1"/>
    <col min="8717" max="8717" width="12.28515625" customWidth="1"/>
    <col min="8718" max="8718" width="3.28515625" customWidth="1"/>
    <col min="8719" max="8719" width="13.7109375" customWidth="1"/>
    <col min="8720" max="8720" width="4.5703125" customWidth="1"/>
    <col min="8721" max="8721" width="10.42578125" customWidth="1"/>
    <col min="8722" max="8722" width="8.85546875" customWidth="1"/>
    <col min="8723" max="8723" width="16.5703125" customWidth="1"/>
    <col min="8724" max="8724" width="13.28515625" customWidth="1"/>
    <col min="8725" max="8725" width="12.140625" customWidth="1"/>
    <col min="8726" max="8726" width="15.7109375" customWidth="1"/>
    <col min="8727" max="8727" width="11" customWidth="1"/>
    <col min="8728" max="8728" width="23.42578125" customWidth="1"/>
    <col min="8961" max="8961" width="3.42578125" customWidth="1"/>
    <col min="8962" max="8962" width="7.85546875" customWidth="1"/>
    <col min="8963" max="8963" width="15.42578125" customWidth="1"/>
    <col min="8964" max="8964" width="18.85546875" customWidth="1"/>
    <col min="8965" max="8965" width="16.85546875" customWidth="1"/>
    <col min="8966" max="8966" width="19.140625" customWidth="1"/>
    <col min="8967" max="8967" width="8.5703125" customWidth="1"/>
    <col min="8968" max="8968" width="11.7109375" customWidth="1"/>
    <col min="8969" max="8969" width="3.5703125" customWidth="1"/>
    <col min="8970" max="8970" width="12.42578125" customWidth="1"/>
    <col min="8971" max="8971" width="3.28515625" customWidth="1"/>
    <col min="8972" max="8972" width="7.28515625" customWidth="1"/>
    <col min="8973" max="8973" width="12.28515625" customWidth="1"/>
    <col min="8974" max="8974" width="3.28515625" customWidth="1"/>
    <col min="8975" max="8975" width="13.7109375" customWidth="1"/>
    <col min="8976" max="8976" width="4.5703125" customWidth="1"/>
    <col min="8977" max="8977" width="10.42578125" customWidth="1"/>
    <col min="8978" max="8978" width="8.85546875" customWidth="1"/>
    <col min="8979" max="8979" width="16.5703125" customWidth="1"/>
    <col min="8980" max="8980" width="13.28515625" customWidth="1"/>
    <col min="8981" max="8981" width="12.140625" customWidth="1"/>
    <col min="8982" max="8982" width="15.7109375" customWidth="1"/>
    <col min="8983" max="8983" width="11" customWidth="1"/>
    <col min="8984" max="8984" width="23.42578125" customWidth="1"/>
    <col min="9217" max="9217" width="3.42578125" customWidth="1"/>
    <col min="9218" max="9218" width="7.85546875" customWidth="1"/>
    <col min="9219" max="9219" width="15.42578125" customWidth="1"/>
    <col min="9220" max="9220" width="18.85546875" customWidth="1"/>
    <col min="9221" max="9221" width="16.85546875" customWidth="1"/>
    <col min="9222" max="9222" width="19.140625" customWidth="1"/>
    <col min="9223" max="9223" width="8.5703125" customWidth="1"/>
    <col min="9224" max="9224" width="11.7109375" customWidth="1"/>
    <col min="9225" max="9225" width="3.5703125" customWidth="1"/>
    <col min="9226" max="9226" width="12.42578125" customWidth="1"/>
    <col min="9227" max="9227" width="3.28515625" customWidth="1"/>
    <col min="9228" max="9228" width="7.28515625" customWidth="1"/>
    <col min="9229" max="9229" width="12.28515625" customWidth="1"/>
    <col min="9230" max="9230" width="3.28515625" customWidth="1"/>
    <col min="9231" max="9231" width="13.7109375" customWidth="1"/>
    <col min="9232" max="9232" width="4.5703125" customWidth="1"/>
    <col min="9233" max="9233" width="10.42578125" customWidth="1"/>
    <col min="9234" max="9234" width="8.85546875" customWidth="1"/>
    <col min="9235" max="9235" width="16.5703125" customWidth="1"/>
    <col min="9236" max="9236" width="13.28515625" customWidth="1"/>
    <col min="9237" max="9237" width="12.140625" customWidth="1"/>
    <col min="9238" max="9238" width="15.7109375" customWidth="1"/>
    <col min="9239" max="9239" width="11" customWidth="1"/>
    <col min="9240" max="9240" width="23.42578125" customWidth="1"/>
    <col min="9473" max="9473" width="3.42578125" customWidth="1"/>
    <col min="9474" max="9474" width="7.85546875" customWidth="1"/>
    <col min="9475" max="9475" width="15.42578125" customWidth="1"/>
    <col min="9476" max="9476" width="18.85546875" customWidth="1"/>
    <col min="9477" max="9477" width="16.85546875" customWidth="1"/>
    <col min="9478" max="9478" width="19.140625" customWidth="1"/>
    <col min="9479" max="9479" width="8.5703125" customWidth="1"/>
    <col min="9480" max="9480" width="11.7109375" customWidth="1"/>
    <col min="9481" max="9481" width="3.5703125" customWidth="1"/>
    <col min="9482" max="9482" width="12.42578125" customWidth="1"/>
    <col min="9483" max="9483" width="3.28515625" customWidth="1"/>
    <col min="9484" max="9484" width="7.28515625" customWidth="1"/>
    <col min="9485" max="9485" width="12.28515625" customWidth="1"/>
    <col min="9486" max="9486" width="3.28515625" customWidth="1"/>
    <col min="9487" max="9487" width="13.7109375" customWidth="1"/>
    <col min="9488" max="9488" width="4.5703125" customWidth="1"/>
    <col min="9489" max="9489" width="10.42578125" customWidth="1"/>
    <col min="9490" max="9490" width="8.85546875" customWidth="1"/>
    <col min="9491" max="9491" width="16.5703125" customWidth="1"/>
    <col min="9492" max="9492" width="13.28515625" customWidth="1"/>
    <col min="9493" max="9493" width="12.140625" customWidth="1"/>
    <col min="9494" max="9494" width="15.7109375" customWidth="1"/>
    <col min="9495" max="9495" width="11" customWidth="1"/>
    <col min="9496" max="9496" width="23.42578125" customWidth="1"/>
    <col min="9729" max="9729" width="3.42578125" customWidth="1"/>
    <col min="9730" max="9730" width="7.85546875" customWidth="1"/>
    <col min="9731" max="9731" width="15.42578125" customWidth="1"/>
    <col min="9732" max="9732" width="18.85546875" customWidth="1"/>
    <col min="9733" max="9733" width="16.85546875" customWidth="1"/>
    <col min="9734" max="9734" width="19.140625" customWidth="1"/>
    <col min="9735" max="9735" width="8.5703125" customWidth="1"/>
    <col min="9736" max="9736" width="11.7109375" customWidth="1"/>
    <col min="9737" max="9737" width="3.5703125" customWidth="1"/>
    <col min="9738" max="9738" width="12.42578125" customWidth="1"/>
    <col min="9739" max="9739" width="3.28515625" customWidth="1"/>
    <col min="9740" max="9740" width="7.28515625" customWidth="1"/>
    <col min="9741" max="9741" width="12.28515625" customWidth="1"/>
    <col min="9742" max="9742" width="3.28515625" customWidth="1"/>
    <col min="9743" max="9743" width="13.7109375" customWidth="1"/>
    <col min="9744" max="9744" width="4.5703125" customWidth="1"/>
    <col min="9745" max="9745" width="10.42578125" customWidth="1"/>
    <col min="9746" max="9746" width="8.85546875" customWidth="1"/>
    <col min="9747" max="9747" width="16.5703125" customWidth="1"/>
    <col min="9748" max="9748" width="13.28515625" customWidth="1"/>
    <col min="9749" max="9749" width="12.140625" customWidth="1"/>
    <col min="9750" max="9750" width="15.7109375" customWidth="1"/>
    <col min="9751" max="9751" width="11" customWidth="1"/>
    <col min="9752" max="9752" width="23.42578125" customWidth="1"/>
    <col min="9985" max="9985" width="3.42578125" customWidth="1"/>
    <col min="9986" max="9986" width="7.85546875" customWidth="1"/>
    <col min="9987" max="9987" width="15.42578125" customWidth="1"/>
    <col min="9988" max="9988" width="18.85546875" customWidth="1"/>
    <col min="9989" max="9989" width="16.85546875" customWidth="1"/>
    <col min="9990" max="9990" width="19.140625" customWidth="1"/>
    <col min="9991" max="9991" width="8.5703125" customWidth="1"/>
    <col min="9992" max="9992" width="11.7109375" customWidth="1"/>
    <col min="9993" max="9993" width="3.5703125" customWidth="1"/>
    <col min="9994" max="9994" width="12.42578125" customWidth="1"/>
    <col min="9995" max="9995" width="3.28515625" customWidth="1"/>
    <col min="9996" max="9996" width="7.28515625" customWidth="1"/>
    <col min="9997" max="9997" width="12.28515625" customWidth="1"/>
    <col min="9998" max="9998" width="3.28515625" customWidth="1"/>
    <col min="9999" max="9999" width="13.7109375" customWidth="1"/>
    <col min="10000" max="10000" width="4.5703125" customWidth="1"/>
    <col min="10001" max="10001" width="10.42578125" customWidth="1"/>
    <col min="10002" max="10002" width="8.85546875" customWidth="1"/>
    <col min="10003" max="10003" width="16.5703125" customWidth="1"/>
    <col min="10004" max="10004" width="13.28515625" customWidth="1"/>
    <col min="10005" max="10005" width="12.140625" customWidth="1"/>
    <col min="10006" max="10006" width="15.7109375" customWidth="1"/>
    <col min="10007" max="10007" width="11" customWidth="1"/>
    <col min="10008" max="10008" width="23.42578125" customWidth="1"/>
    <col min="10241" max="10241" width="3.42578125" customWidth="1"/>
    <col min="10242" max="10242" width="7.85546875" customWidth="1"/>
    <col min="10243" max="10243" width="15.42578125" customWidth="1"/>
    <col min="10244" max="10244" width="18.85546875" customWidth="1"/>
    <col min="10245" max="10245" width="16.85546875" customWidth="1"/>
    <col min="10246" max="10246" width="19.140625" customWidth="1"/>
    <col min="10247" max="10247" width="8.5703125" customWidth="1"/>
    <col min="10248" max="10248" width="11.7109375" customWidth="1"/>
    <col min="10249" max="10249" width="3.5703125" customWidth="1"/>
    <col min="10250" max="10250" width="12.42578125" customWidth="1"/>
    <col min="10251" max="10251" width="3.28515625" customWidth="1"/>
    <col min="10252" max="10252" width="7.28515625" customWidth="1"/>
    <col min="10253" max="10253" width="12.28515625" customWidth="1"/>
    <col min="10254" max="10254" width="3.28515625" customWidth="1"/>
    <col min="10255" max="10255" width="13.7109375" customWidth="1"/>
    <col min="10256" max="10256" width="4.5703125" customWidth="1"/>
    <col min="10257" max="10257" width="10.42578125" customWidth="1"/>
    <col min="10258" max="10258" width="8.85546875" customWidth="1"/>
    <col min="10259" max="10259" width="16.5703125" customWidth="1"/>
    <col min="10260" max="10260" width="13.28515625" customWidth="1"/>
    <col min="10261" max="10261" width="12.140625" customWidth="1"/>
    <col min="10262" max="10262" width="15.7109375" customWidth="1"/>
    <col min="10263" max="10263" width="11" customWidth="1"/>
    <col min="10264" max="10264" width="23.42578125" customWidth="1"/>
    <col min="10497" max="10497" width="3.42578125" customWidth="1"/>
    <col min="10498" max="10498" width="7.85546875" customWidth="1"/>
    <col min="10499" max="10499" width="15.42578125" customWidth="1"/>
    <col min="10500" max="10500" width="18.85546875" customWidth="1"/>
    <col min="10501" max="10501" width="16.85546875" customWidth="1"/>
    <col min="10502" max="10502" width="19.140625" customWidth="1"/>
    <col min="10503" max="10503" width="8.5703125" customWidth="1"/>
    <col min="10504" max="10504" width="11.7109375" customWidth="1"/>
    <col min="10505" max="10505" width="3.5703125" customWidth="1"/>
    <col min="10506" max="10506" width="12.42578125" customWidth="1"/>
    <col min="10507" max="10507" width="3.28515625" customWidth="1"/>
    <col min="10508" max="10508" width="7.28515625" customWidth="1"/>
    <col min="10509" max="10509" width="12.28515625" customWidth="1"/>
    <col min="10510" max="10510" width="3.28515625" customWidth="1"/>
    <col min="10511" max="10511" width="13.7109375" customWidth="1"/>
    <col min="10512" max="10512" width="4.5703125" customWidth="1"/>
    <col min="10513" max="10513" width="10.42578125" customWidth="1"/>
    <col min="10514" max="10514" width="8.85546875" customWidth="1"/>
    <col min="10515" max="10515" width="16.5703125" customWidth="1"/>
    <col min="10516" max="10516" width="13.28515625" customWidth="1"/>
    <col min="10517" max="10517" width="12.140625" customWidth="1"/>
    <col min="10518" max="10518" width="15.7109375" customWidth="1"/>
    <col min="10519" max="10519" width="11" customWidth="1"/>
    <col min="10520" max="10520" width="23.42578125" customWidth="1"/>
    <col min="10753" max="10753" width="3.42578125" customWidth="1"/>
    <col min="10754" max="10754" width="7.85546875" customWidth="1"/>
    <col min="10755" max="10755" width="15.42578125" customWidth="1"/>
    <col min="10756" max="10756" width="18.85546875" customWidth="1"/>
    <col min="10757" max="10757" width="16.85546875" customWidth="1"/>
    <col min="10758" max="10758" width="19.140625" customWidth="1"/>
    <col min="10759" max="10759" width="8.5703125" customWidth="1"/>
    <col min="10760" max="10760" width="11.7109375" customWidth="1"/>
    <col min="10761" max="10761" width="3.5703125" customWidth="1"/>
    <col min="10762" max="10762" width="12.42578125" customWidth="1"/>
    <col min="10763" max="10763" width="3.28515625" customWidth="1"/>
    <col min="10764" max="10764" width="7.28515625" customWidth="1"/>
    <col min="10765" max="10765" width="12.28515625" customWidth="1"/>
    <col min="10766" max="10766" width="3.28515625" customWidth="1"/>
    <col min="10767" max="10767" width="13.7109375" customWidth="1"/>
    <col min="10768" max="10768" width="4.5703125" customWidth="1"/>
    <col min="10769" max="10769" width="10.42578125" customWidth="1"/>
    <col min="10770" max="10770" width="8.85546875" customWidth="1"/>
    <col min="10771" max="10771" width="16.5703125" customWidth="1"/>
    <col min="10772" max="10772" width="13.28515625" customWidth="1"/>
    <col min="10773" max="10773" width="12.140625" customWidth="1"/>
    <col min="10774" max="10774" width="15.7109375" customWidth="1"/>
    <col min="10775" max="10775" width="11" customWidth="1"/>
    <col min="10776" max="10776" width="23.42578125" customWidth="1"/>
    <col min="11009" max="11009" width="3.42578125" customWidth="1"/>
    <col min="11010" max="11010" width="7.85546875" customWidth="1"/>
    <col min="11011" max="11011" width="15.42578125" customWidth="1"/>
    <col min="11012" max="11012" width="18.85546875" customWidth="1"/>
    <col min="11013" max="11013" width="16.85546875" customWidth="1"/>
    <col min="11014" max="11014" width="19.140625" customWidth="1"/>
    <col min="11015" max="11015" width="8.5703125" customWidth="1"/>
    <col min="11016" max="11016" width="11.7109375" customWidth="1"/>
    <col min="11017" max="11017" width="3.5703125" customWidth="1"/>
    <col min="11018" max="11018" width="12.42578125" customWidth="1"/>
    <col min="11019" max="11019" width="3.28515625" customWidth="1"/>
    <col min="11020" max="11020" width="7.28515625" customWidth="1"/>
    <col min="11021" max="11021" width="12.28515625" customWidth="1"/>
    <col min="11022" max="11022" width="3.28515625" customWidth="1"/>
    <col min="11023" max="11023" width="13.7109375" customWidth="1"/>
    <col min="11024" max="11024" width="4.5703125" customWidth="1"/>
    <col min="11025" max="11025" width="10.42578125" customWidth="1"/>
    <col min="11026" max="11026" width="8.85546875" customWidth="1"/>
    <col min="11027" max="11027" width="16.5703125" customWidth="1"/>
    <col min="11028" max="11028" width="13.28515625" customWidth="1"/>
    <col min="11029" max="11029" width="12.140625" customWidth="1"/>
    <col min="11030" max="11030" width="15.7109375" customWidth="1"/>
    <col min="11031" max="11031" width="11" customWidth="1"/>
    <col min="11032" max="11032" width="23.42578125" customWidth="1"/>
    <col min="11265" max="11265" width="3.42578125" customWidth="1"/>
    <col min="11266" max="11266" width="7.85546875" customWidth="1"/>
    <col min="11267" max="11267" width="15.42578125" customWidth="1"/>
    <col min="11268" max="11268" width="18.85546875" customWidth="1"/>
    <col min="11269" max="11269" width="16.85546875" customWidth="1"/>
    <col min="11270" max="11270" width="19.140625" customWidth="1"/>
    <col min="11271" max="11271" width="8.5703125" customWidth="1"/>
    <col min="11272" max="11272" width="11.7109375" customWidth="1"/>
    <col min="11273" max="11273" width="3.5703125" customWidth="1"/>
    <col min="11274" max="11274" width="12.42578125" customWidth="1"/>
    <col min="11275" max="11275" width="3.28515625" customWidth="1"/>
    <col min="11276" max="11276" width="7.28515625" customWidth="1"/>
    <col min="11277" max="11277" width="12.28515625" customWidth="1"/>
    <col min="11278" max="11278" width="3.28515625" customWidth="1"/>
    <col min="11279" max="11279" width="13.7109375" customWidth="1"/>
    <col min="11280" max="11280" width="4.5703125" customWidth="1"/>
    <col min="11281" max="11281" width="10.42578125" customWidth="1"/>
    <col min="11282" max="11282" width="8.85546875" customWidth="1"/>
    <col min="11283" max="11283" width="16.5703125" customWidth="1"/>
    <col min="11284" max="11284" width="13.28515625" customWidth="1"/>
    <col min="11285" max="11285" width="12.140625" customWidth="1"/>
    <col min="11286" max="11286" width="15.7109375" customWidth="1"/>
    <col min="11287" max="11287" width="11" customWidth="1"/>
    <col min="11288" max="11288" width="23.42578125" customWidth="1"/>
    <col min="11521" max="11521" width="3.42578125" customWidth="1"/>
    <col min="11522" max="11522" width="7.85546875" customWidth="1"/>
    <col min="11523" max="11523" width="15.42578125" customWidth="1"/>
    <col min="11524" max="11524" width="18.85546875" customWidth="1"/>
    <col min="11525" max="11525" width="16.85546875" customWidth="1"/>
    <col min="11526" max="11526" width="19.140625" customWidth="1"/>
    <col min="11527" max="11527" width="8.5703125" customWidth="1"/>
    <col min="11528" max="11528" width="11.7109375" customWidth="1"/>
    <col min="11529" max="11529" width="3.5703125" customWidth="1"/>
    <col min="11530" max="11530" width="12.42578125" customWidth="1"/>
    <col min="11531" max="11531" width="3.28515625" customWidth="1"/>
    <col min="11532" max="11532" width="7.28515625" customWidth="1"/>
    <col min="11533" max="11533" width="12.28515625" customWidth="1"/>
    <col min="11534" max="11534" width="3.28515625" customWidth="1"/>
    <col min="11535" max="11535" width="13.7109375" customWidth="1"/>
    <col min="11536" max="11536" width="4.5703125" customWidth="1"/>
    <col min="11537" max="11537" width="10.42578125" customWidth="1"/>
    <col min="11538" max="11538" width="8.85546875" customWidth="1"/>
    <col min="11539" max="11539" width="16.5703125" customWidth="1"/>
    <col min="11540" max="11540" width="13.28515625" customWidth="1"/>
    <col min="11541" max="11541" width="12.140625" customWidth="1"/>
    <col min="11542" max="11542" width="15.7109375" customWidth="1"/>
    <col min="11543" max="11543" width="11" customWidth="1"/>
    <col min="11544" max="11544" width="23.42578125" customWidth="1"/>
    <col min="11777" max="11777" width="3.42578125" customWidth="1"/>
    <col min="11778" max="11778" width="7.85546875" customWidth="1"/>
    <col min="11779" max="11779" width="15.42578125" customWidth="1"/>
    <col min="11780" max="11780" width="18.85546875" customWidth="1"/>
    <col min="11781" max="11781" width="16.85546875" customWidth="1"/>
    <col min="11782" max="11782" width="19.140625" customWidth="1"/>
    <col min="11783" max="11783" width="8.5703125" customWidth="1"/>
    <col min="11784" max="11784" width="11.7109375" customWidth="1"/>
    <col min="11785" max="11785" width="3.5703125" customWidth="1"/>
    <col min="11786" max="11786" width="12.42578125" customWidth="1"/>
    <col min="11787" max="11787" width="3.28515625" customWidth="1"/>
    <col min="11788" max="11788" width="7.28515625" customWidth="1"/>
    <col min="11789" max="11789" width="12.28515625" customWidth="1"/>
    <col min="11790" max="11790" width="3.28515625" customWidth="1"/>
    <col min="11791" max="11791" width="13.7109375" customWidth="1"/>
    <col min="11792" max="11792" width="4.5703125" customWidth="1"/>
    <col min="11793" max="11793" width="10.42578125" customWidth="1"/>
    <col min="11794" max="11794" width="8.85546875" customWidth="1"/>
    <col min="11795" max="11795" width="16.5703125" customWidth="1"/>
    <col min="11796" max="11796" width="13.28515625" customWidth="1"/>
    <col min="11797" max="11797" width="12.140625" customWidth="1"/>
    <col min="11798" max="11798" width="15.7109375" customWidth="1"/>
    <col min="11799" max="11799" width="11" customWidth="1"/>
    <col min="11800" max="11800" width="23.42578125" customWidth="1"/>
    <col min="12033" max="12033" width="3.42578125" customWidth="1"/>
    <col min="12034" max="12034" width="7.85546875" customWidth="1"/>
    <col min="12035" max="12035" width="15.42578125" customWidth="1"/>
    <col min="12036" max="12036" width="18.85546875" customWidth="1"/>
    <col min="12037" max="12037" width="16.85546875" customWidth="1"/>
    <col min="12038" max="12038" width="19.140625" customWidth="1"/>
    <col min="12039" max="12039" width="8.5703125" customWidth="1"/>
    <col min="12040" max="12040" width="11.7109375" customWidth="1"/>
    <col min="12041" max="12041" width="3.5703125" customWidth="1"/>
    <col min="12042" max="12042" width="12.42578125" customWidth="1"/>
    <col min="12043" max="12043" width="3.28515625" customWidth="1"/>
    <col min="12044" max="12044" width="7.28515625" customWidth="1"/>
    <col min="12045" max="12045" width="12.28515625" customWidth="1"/>
    <col min="12046" max="12046" width="3.28515625" customWidth="1"/>
    <col min="12047" max="12047" width="13.7109375" customWidth="1"/>
    <col min="12048" max="12048" width="4.5703125" customWidth="1"/>
    <col min="12049" max="12049" width="10.42578125" customWidth="1"/>
    <col min="12050" max="12050" width="8.85546875" customWidth="1"/>
    <col min="12051" max="12051" width="16.5703125" customWidth="1"/>
    <col min="12052" max="12052" width="13.28515625" customWidth="1"/>
    <col min="12053" max="12053" width="12.140625" customWidth="1"/>
    <col min="12054" max="12054" width="15.7109375" customWidth="1"/>
    <col min="12055" max="12055" width="11" customWidth="1"/>
    <col min="12056" max="12056" width="23.42578125" customWidth="1"/>
    <col min="12289" max="12289" width="3.42578125" customWidth="1"/>
    <col min="12290" max="12290" width="7.85546875" customWidth="1"/>
    <col min="12291" max="12291" width="15.42578125" customWidth="1"/>
    <col min="12292" max="12292" width="18.85546875" customWidth="1"/>
    <col min="12293" max="12293" width="16.85546875" customWidth="1"/>
    <col min="12294" max="12294" width="19.140625" customWidth="1"/>
    <col min="12295" max="12295" width="8.5703125" customWidth="1"/>
    <col min="12296" max="12296" width="11.7109375" customWidth="1"/>
    <col min="12297" max="12297" width="3.5703125" customWidth="1"/>
    <col min="12298" max="12298" width="12.42578125" customWidth="1"/>
    <col min="12299" max="12299" width="3.28515625" customWidth="1"/>
    <col min="12300" max="12300" width="7.28515625" customWidth="1"/>
    <col min="12301" max="12301" width="12.28515625" customWidth="1"/>
    <col min="12302" max="12302" width="3.28515625" customWidth="1"/>
    <col min="12303" max="12303" width="13.7109375" customWidth="1"/>
    <col min="12304" max="12304" width="4.5703125" customWidth="1"/>
    <col min="12305" max="12305" width="10.42578125" customWidth="1"/>
    <col min="12306" max="12306" width="8.85546875" customWidth="1"/>
    <col min="12307" max="12307" width="16.5703125" customWidth="1"/>
    <col min="12308" max="12308" width="13.28515625" customWidth="1"/>
    <col min="12309" max="12309" width="12.140625" customWidth="1"/>
    <col min="12310" max="12310" width="15.7109375" customWidth="1"/>
    <col min="12311" max="12311" width="11" customWidth="1"/>
    <col min="12312" max="12312" width="23.42578125" customWidth="1"/>
    <col min="12545" max="12545" width="3.42578125" customWidth="1"/>
    <col min="12546" max="12546" width="7.85546875" customWidth="1"/>
    <col min="12547" max="12547" width="15.42578125" customWidth="1"/>
    <col min="12548" max="12548" width="18.85546875" customWidth="1"/>
    <col min="12549" max="12549" width="16.85546875" customWidth="1"/>
    <col min="12550" max="12550" width="19.140625" customWidth="1"/>
    <col min="12551" max="12551" width="8.5703125" customWidth="1"/>
    <col min="12552" max="12552" width="11.7109375" customWidth="1"/>
    <col min="12553" max="12553" width="3.5703125" customWidth="1"/>
    <col min="12554" max="12554" width="12.42578125" customWidth="1"/>
    <col min="12555" max="12555" width="3.28515625" customWidth="1"/>
    <col min="12556" max="12556" width="7.28515625" customWidth="1"/>
    <col min="12557" max="12557" width="12.28515625" customWidth="1"/>
    <col min="12558" max="12558" width="3.28515625" customWidth="1"/>
    <col min="12559" max="12559" width="13.7109375" customWidth="1"/>
    <col min="12560" max="12560" width="4.5703125" customWidth="1"/>
    <col min="12561" max="12561" width="10.42578125" customWidth="1"/>
    <col min="12562" max="12562" width="8.85546875" customWidth="1"/>
    <col min="12563" max="12563" width="16.5703125" customWidth="1"/>
    <col min="12564" max="12564" width="13.28515625" customWidth="1"/>
    <col min="12565" max="12565" width="12.140625" customWidth="1"/>
    <col min="12566" max="12566" width="15.7109375" customWidth="1"/>
    <col min="12567" max="12567" width="11" customWidth="1"/>
    <col min="12568" max="12568" width="23.42578125" customWidth="1"/>
    <col min="12801" max="12801" width="3.42578125" customWidth="1"/>
    <col min="12802" max="12802" width="7.85546875" customWidth="1"/>
    <col min="12803" max="12803" width="15.42578125" customWidth="1"/>
    <col min="12804" max="12804" width="18.85546875" customWidth="1"/>
    <col min="12805" max="12805" width="16.85546875" customWidth="1"/>
    <col min="12806" max="12806" width="19.140625" customWidth="1"/>
    <col min="12807" max="12807" width="8.5703125" customWidth="1"/>
    <col min="12808" max="12808" width="11.7109375" customWidth="1"/>
    <col min="12809" max="12809" width="3.5703125" customWidth="1"/>
    <col min="12810" max="12810" width="12.42578125" customWidth="1"/>
    <col min="12811" max="12811" width="3.28515625" customWidth="1"/>
    <col min="12812" max="12812" width="7.28515625" customWidth="1"/>
    <col min="12813" max="12813" width="12.28515625" customWidth="1"/>
    <col min="12814" max="12814" width="3.28515625" customWidth="1"/>
    <col min="12815" max="12815" width="13.7109375" customWidth="1"/>
    <col min="12816" max="12816" width="4.5703125" customWidth="1"/>
    <col min="12817" max="12817" width="10.42578125" customWidth="1"/>
    <col min="12818" max="12818" width="8.85546875" customWidth="1"/>
    <col min="12819" max="12819" width="16.5703125" customWidth="1"/>
    <col min="12820" max="12820" width="13.28515625" customWidth="1"/>
    <col min="12821" max="12821" width="12.140625" customWidth="1"/>
    <col min="12822" max="12822" width="15.7109375" customWidth="1"/>
    <col min="12823" max="12823" width="11" customWidth="1"/>
    <col min="12824" max="12824" width="23.42578125" customWidth="1"/>
    <col min="13057" max="13057" width="3.42578125" customWidth="1"/>
    <col min="13058" max="13058" width="7.85546875" customWidth="1"/>
    <col min="13059" max="13059" width="15.42578125" customWidth="1"/>
    <col min="13060" max="13060" width="18.85546875" customWidth="1"/>
    <col min="13061" max="13061" width="16.85546875" customWidth="1"/>
    <col min="13062" max="13062" width="19.140625" customWidth="1"/>
    <col min="13063" max="13063" width="8.5703125" customWidth="1"/>
    <col min="13064" max="13064" width="11.7109375" customWidth="1"/>
    <col min="13065" max="13065" width="3.5703125" customWidth="1"/>
    <col min="13066" max="13066" width="12.42578125" customWidth="1"/>
    <col min="13067" max="13067" width="3.28515625" customWidth="1"/>
    <col min="13068" max="13068" width="7.28515625" customWidth="1"/>
    <col min="13069" max="13069" width="12.28515625" customWidth="1"/>
    <col min="13070" max="13070" width="3.28515625" customWidth="1"/>
    <col min="13071" max="13071" width="13.7109375" customWidth="1"/>
    <col min="13072" max="13072" width="4.5703125" customWidth="1"/>
    <col min="13073" max="13073" width="10.42578125" customWidth="1"/>
    <col min="13074" max="13074" width="8.85546875" customWidth="1"/>
    <col min="13075" max="13075" width="16.5703125" customWidth="1"/>
    <col min="13076" max="13076" width="13.28515625" customWidth="1"/>
    <col min="13077" max="13077" width="12.140625" customWidth="1"/>
    <col min="13078" max="13078" width="15.7109375" customWidth="1"/>
    <col min="13079" max="13079" width="11" customWidth="1"/>
    <col min="13080" max="13080" width="23.42578125" customWidth="1"/>
    <col min="13313" max="13313" width="3.42578125" customWidth="1"/>
    <col min="13314" max="13314" width="7.85546875" customWidth="1"/>
    <col min="13315" max="13315" width="15.42578125" customWidth="1"/>
    <col min="13316" max="13316" width="18.85546875" customWidth="1"/>
    <col min="13317" max="13317" width="16.85546875" customWidth="1"/>
    <col min="13318" max="13318" width="19.140625" customWidth="1"/>
    <col min="13319" max="13319" width="8.5703125" customWidth="1"/>
    <col min="13320" max="13320" width="11.7109375" customWidth="1"/>
    <col min="13321" max="13321" width="3.5703125" customWidth="1"/>
    <col min="13322" max="13322" width="12.42578125" customWidth="1"/>
    <col min="13323" max="13323" width="3.28515625" customWidth="1"/>
    <col min="13324" max="13324" width="7.28515625" customWidth="1"/>
    <col min="13325" max="13325" width="12.28515625" customWidth="1"/>
    <col min="13326" max="13326" width="3.28515625" customWidth="1"/>
    <col min="13327" max="13327" width="13.7109375" customWidth="1"/>
    <col min="13328" max="13328" width="4.5703125" customWidth="1"/>
    <col min="13329" max="13329" width="10.42578125" customWidth="1"/>
    <col min="13330" max="13330" width="8.85546875" customWidth="1"/>
    <col min="13331" max="13331" width="16.5703125" customWidth="1"/>
    <col min="13332" max="13332" width="13.28515625" customWidth="1"/>
    <col min="13333" max="13333" width="12.140625" customWidth="1"/>
    <col min="13334" max="13334" width="15.7109375" customWidth="1"/>
    <col min="13335" max="13335" width="11" customWidth="1"/>
    <col min="13336" max="13336" width="23.42578125" customWidth="1"/>
    <col min="13569" max="13569" width="3.42578125" customWidth="1"/>
    <col min="13570" max="13570" width="7.85546875" customWidth="1"/>
    <col min="13571" max="13571" width="15.42578125" customWidth="1"/>
    <col min="13572" max="13572" width="18.85546875" customWidth="1"/>
    <col min="13573" max="13573" width="16.85546875" customWidth="1"/>
    <col min="13574" max="13574" width="19.140625" customWidth="1"/>
    <col min="13575" max="13575" width="8.5703125" customWidth="1"/>
    <col min="13576" max="13576" width="11.7109375" customWidth="1"/>
    <col min="13577" max="13577" width="3.5703125" customWidth="1"/>
    <col min="13578" max="13578" width="12.42578125" customWidth="1"/>
    <col min="13579" max="13579" width="3.28515625" customWidth="1"/>
    <col min="13580" max="13580" width="7.28515625" customWidth="1"/>
    <col min="13581" max="13581" width="12.28515625" customWidth="1"/>
    <col min="13582" max="13582" width="3.28515625" customWidth="1"/>
    <col min="13583" max="13583" width="13.7109375" customWidth="1"/>
    <col min="13584" max="13584" width="4.5703125" customWidth="1"/>
    <col min="13585" max="13585" width="10.42578125" customWidth="1"/>
    <col min="13586" max="13586" width="8.85546875" customWidth="1"/>
    <col min="13587" max="13587" width="16.5703125" customWidth="1"/>
    <col min="13588" max="13588" width="13.28515625" customWidth="1"/>
    <col min="13589" max="13589" width="12.140625" customWidth="1"/>
    <col min="13590" max="13590" width="15.7109375" customWidth="1"/>
    <col min="13591" max="13591" width="11" customWidth="1"/>
    <col min="13592" max="13592" width="23.42578125" customWidth="1"/>
    <col min="13825" max="13825" width="3.42578125" customWidth="1"/>
    <col min="13826" max="13826" width="7.85546875" customWidth="1"/>
    <col min="13827" max="13827" width="15.42578125" customWidth="1"/>
    <col min="13828" max="13828" width="18.85546875" customWidth="1"/>
    <col min="13829" max="13829" width="16.85546875" customWidth="1"/>
    <col min="13830" max="13830" width="19.140625" customWidth="1"/>
    <col min="13831" max="13831" width="8.5703125" customWidth="1"/>
    <col min="13832" max="13832" width="11.7109375" customWidth="1"/>
    <col min="13833" max="13833" width="3.5703125" customWidth="1"/>
    <col min="13834" max="13834" width="12.42578125" customWidth="1"/>
    <col min="13835" max="13835" width="3.28515625" customWidth="1"/>
    <col min="13836" max="13836" width="7.28515625" customWidth="1"/>
    <col min="13837" max="13837" width="12.28515625" customWidth="1"/>
    <col min="13838" max="13838" width="3.28515625" customWidth="1"/>
    <col min="13839" max="13839" width="13.7109375" customWidth="1"/>
    <col min="13840" max="13840" width="4.5703125" customWidth="1"/>
    <col min="13841" max="13841" width="10.42578125" customWidth="1"/>
    <col min="13842" max="13842" width="8.85546875" customWidth="1"/>
    <col min="13843" max="13843" width="16.5703125" customWidth="1"/>
    <col min="13844" max="13844" width="13.28515625" customWidth="1"/>
    <col min="13845" max="13845" width="12.140625" customWidth="1"/>
    <col min="13846" max="13846" width="15.7109375" customWidth="1"/>
    <col min="13847" max="13847" width="11" customWidth="1"/>
    <col min="13848" max="13848" width="23.42578125" customWidth="1"/>
    <col min="14081" max="14081" width="3.42578125" customWidth="1"/>
    <col min="14082" max="14082" width="7.85546875" customWidth="1"/>
    <col min="14083" max="14083" width="15.42578125" customWidth="1"/>
    <col min="14084" max="14084" width="18.85546875" customWidth="1"/>
    <col min="14085" max="14085" width="16.85546875" customWidth="1"/>
    <col min="14086" max="14086" width="19.140625" customWidth="1"/>
    <col min="14087" max="14087" width="8.5703125" customWidth="1"/>
    <col min="14088" max="14088" width="11.7109375" customWidth="1"/>
    <col min="14089" max="14089" width="3.5703125" customWidth="1"/>
    <col min="14090" max="14090" width="12.42578125" customWidth="1"/>
    <col min="14091" max="14091" width="3.28515625" customWidth="1"/>
    <col min="14092" max="14092" width="7.28515625" customWidth="1"/>
    <col min="14093" max="14093" width="12.28515625" customWidth="1"/>
    <col min="14094" max="14094" width="3.28515625" customWidth="1"/>
    <col min="14095" max="14095" width="13.7109375" customWidth="1"/>
    <col min="14096" max="14096" width="4.5703125" customWidth="1"/>
    <col min="14097" max="14097" width="10.42578125" customWidth="1"/>
    <col min="14098" max="14098" width="8.85546875" customWidth="1"/>
    <col min="14099" max="14099" width="16.5703125" customWidth="1"/>
    <col min="14100" max="14100" width="13.28515625" customWidth="1"/>
    <col min="14101" max="14101" width="12.140625" customWidth="1"/>
    <col min="14102" max="14102" width="15.7109375" customWidth="1"/>
    <col min="14103" max="14103" width="11" customWidth="1"/>
    <col min="14104" max="14104" width="23.42578125" customWidth="1"/>
    <col min="14337" max="14337" width="3.42578125" customWidth="1"/>
    <col min="14338" max="14338" width="7.85546875" customWidth="1"/>
    <col min="14339" max="14339" width="15.42578125" customWidth="1"/>
    <col min="14340" max="14340" width="18.85546875" customWidth="1"/>
    <col min="14341" max="14341" width="16.85546875" customWidth="1"/>
    <col min="14342" max="14342" width="19.140625" customWidth="1"/>
    <col min="14343" max="14343" width="8.5703125" customWidth="1"/>
    <col min="14344" max="14344" width="11.7109375" customWidth="1"/>
    <col min="14345" max="14345" width="3.5703125" customWidth="1"/>
    <col min="14346" max="14346" width="12.42578125" customWidth="1"/>
    <col min="14347" max="14347" width="3.28515625" customWidth="1"/>
    <col min="14348" max="14348" width="7.28515625" customWidth="1"/>
    <col min="14349" max="14349" width="12.28515625" customWidth="1"/>
    <col min="14350" max="14350" width="3.28515625" customWidth="1"/>
    <col min="14351" max="14351" width="13.7109375" customWidth="1"/>
    <col min="14352" max="14352" width="4.5703125" customWidth="1"/>
    <col min="14353" max="14353" width="10.42578125" customWidth="1"/>
    <col min="14354" max="14354" width="8.85546875" customWidth="1"/>
    <col min="14355" max="14355" width="16.5703125" customWidth="1"/>
    <col min="14356" max="14356" width="13.28515625" customWidth="1"/>
    <col min="14357" max="14357" width="12.140625" customWidth="1"/>
    <col min="14358" max="14358" width="15.7109375" customWidth="1"/>
    <col min="14359" max="14359" width="11" customWidth="1"/>
    <col min="14360" max="14360" width="23.42578125" customWidth="1"/>
    <col min="14593" max="14593" width="3.42578125" customWidth="1"/>
    <col min="14594" max="14594" width="7.85546875" customWidth="1"/>
    <col min="14595" max="14595" width="15.42578125" customWidth="1"/>
    <col min="14596" max="14596" width="18.85546875" customWidth="1"/>
    <col min="14597" max="14597" width="16.85546875" customWidth="1"/>
    <col min="14598" max="14598" width="19.140625" customWidth="1"/>
    <col min="14599" max="14599" width="8.5703125" customWidth="1"/>
    <col min="14600" max="14600" width="11.7109375" customWidth="1"/>
    <col min="14601" max="14601" width="3.5703125" customWidth="1"/>
    <col min="14602" max="14602" width="12.42578125" customWidth="1"/>
    <col min="14603" max="14603" width="3.28515625" customWidth="1"/>
    <col min="14604" max="14604" width="7.28515625" customWidth="1"/>
    <col min="14605" max="14605" width="12.28515625" customWidth="1"/>
    <col min="14606" max="14606" width="3.28515625" customWidth="1"/>
    <col min="14607" max="14607" width="13.7109375" customWidth="1"/>
    <col min="14608" max="14608" width="4.5703125" customWidth="1"/>
    <col min="14609" max="14609" width="10.42578125" customWidth="1"/>
    <col min="14610" max="14610" width="8.85546875" customWidth="1"/>
    <col min="14611" max="14611" width="16.5703125" customWidth="1"/>
    <col min="14612" max="14612" width="13.28515625" customWidth="1"/>
    <col min="14613" max="14613" width="12.140625" customWidth="1"/>
    <col min="14614" max="14614" width="15.7109375" customWidth="1"/>
    <col min="14615" max="14615" width="11" customWidth="1"/>
    <col min="14616" max="14616" width="23.42578125" customWidth="1"/>
    <col min="14849" max="14849" width="3.42578125" customWidth="1"/>
    <col min="14850" max="14850" width="7.85546875" customWidth="1"/>
    <col min="14851" max="14851" width="15.42578125" customWidth="1"/>
    <col min="14852" max="14852" width="18.85546875" customWidth="1"/>
    <col min="14853" max="14853" width="16.85546875" customWidth="1"/>
    <col min="14854" max="14854" width="19.140625" customWidth="1"/>
    <col min="14855" max="14855" width="8.5703125" customWidth="1"/>
    <col min="14856" max="14856" width="11.7109375" customWidth="1"/>
    <col min="14857" max="14857" width="3.5703125" customWidth="1"/>
    <col min="14858" max="14858" width="12.42578125" customWidth="1"/>
    <col min="14859" max="14859" width="3.28515625" customWidth="1"/>
    <col min="14860" max="14860" width="7.28515625" customWidth="1"/>
    <col min="14861" max="14861" width="12.28515625" customWidth="1"/>
    <col min="14862" max="14862" width="3.28515625" customWidth="1"/>
    <col min="14863" max="14863" width="13.7109375" customWidth="1"/>
    <col min="14864" max="14864" width="4.5703125" customWidth="1"/>
    <col min="14865" max="14865" width="10.42578125" customWidth="1"/>
    <col min="14866" max="14866" width="8.85546875" customWidth="1"/>
    <col min="14867" max="14867" width="16.5703125" customWidth="1"/>
    <col min="14868" max="14868" width="13.28515625" customWidth="1"/>
    <col min="14869" max="14869" width="12.140625" customWidth="1"/>
    <col min="14870" max="14870" width="15.7109375" customWidth="1"/>
    <col min="14871" max="14871" width="11" customWidth="1"/>
    <col min="14872" max="14872" width="23.42578125" customWidth="1"/>
    <col min="15105" max="15105" width="3.42578125" customWidth="1"/>
    <col min="15106" max="15106" width="7.85546875" customWidth="1"/>
    <col min="15107" max="15107" width="15.42578125" customWidth="1"/>
    <col min="15108" max="15108" width="18.85546875" customWidth="1"/>
    <col min="15109" max="15109" width="16.85546875" customWidth="1"/>
    <col min="15110" max="15110" width="19.140625" customWidth="1"/>
    <col min="15111" max="15111" width="8.5703125" customWidth="1"/>
    <col min="15112" max="15112" width="11.7109375" customWidth="1"/>
    <col min="15113" max="15113" width="3.5703125" customWidth="1"/>
    <col min="15114" max="15114" width="12.42578125" customWidth="1"/>
    <col min="15115" max="15115" width="3.28515625" customWidth="1"/>
    <col min="15116" max="15116" width="7.28515625" customWidth="1"/>
    <col min="15117" max="15117" width="12.28515625" customWidth="1"/>
    <col min="15118" max="15118" width="3.28515625" customWidth="1"/>
    <col min="15119" max="15119" width="13.7109375" customWidth="1"/>
    <col min="15120" max="15120" width="4.5703125" customWidth="1"/>
    <col min="15121" max="15121" width="10.42578125" customWidth="1"/>
    <col min="15122" max="15122" width="8.85546875" customWidth="1"/>
    <col min="15123" max="15123" width="16.5703125" customWidth="1"/>
    <col min="15124" max="15124" width="13.28515625" customWidth="1"/>
    <col min="15125" max="15125" width="12.140625" customWidth="1"/>
    <col min="15126" max="15126" width="15.7109375" customWidth="1"/>
    <col min="15127" max="15127" width="11" customWidth="1"/>
    <col min="15128" max="15128" width="23.42578125" customWidth="1"/>
    <col min="15361" max="15361" width="3.42578125" customWidth="1"/>
    <col min="15362" max="15362" width="7.85546875" customWidth="1"/>
    <col min="15363" max="15363" width="15.42578125" customWidth="1"/>
    <col min="15364" max="15364" width="18.85546875" customWidth="1"/>
    <col min="15365" max="15365" width="16.85546875" customWidth="1"/>
    <col min="15366" max="15366" width="19.140625" customWidth="1"/>
    <col min="15367" max="15367" width="8.5703125" customWidth="1"/>
    <col min="15368" max="15368" width="11.7109375" customWidth="1"/>
    <col min="15369" max="15369" width="3.5703125" customWidth="1"/>
    <col min="15370" max="15370" width="12.42578125" customWidth="1"/>
    <col min="15371" max="15371" width="3.28515625" customWidth="1"/>
    <col min="15372" max="15372" width="7.28515625" customWidth="1"/>
    <col min="15373" max="15373" width="12.28515625" customWidth="1"/>
    <col min="15374" max="15374" width="3.28515625" customWidth="1"/>
    <col min="15375" max="15375" width="13.7109375" customWidth="1"/>
    <col min="15376" max="15376" width="4.5703125" customWidth="1"/>
    <col min="15377" max="15377" width="10.42578125" customWidth="1"/>
    <col min="15378" max="15378" width="8.85546875" customWidth="1"/>
    <col min="15379" max="15379" width="16.5703125" customWidth="1"/>
    <col min="15380" max="15380" width="13.28515625" customWidth="1"/>
    <col min="15381" max="15381" width="12.140625" customWidth="1"/>
    <col min="15382" max="15382" width="15.7109375" customWidth="1"/>
    <col min="15383" max="15383" width="11" customWidth="1"/>
    <col min="15384" max="15384" width="23.42578125" customWidth="1"/>
    <col min="15617" max="15617" width="3.42578125" customWidth="1"/>
    <col min="15618" max="15618" width="7.85546875" customWidth="1"/>
    <col min="15619" max="15619" width="15.42578125" customWidth="1"/>
    <col min="15620" max="15620" width="18.85546875" customWidth="1"/>
    <col min="15621" max="15621" width="16.85546875" customWidth="1"/>
    <col min="15622" max="15622" width="19.140625" customWidth="1"/>
    <col min="15623" max="15623" width="8.5703125" customWidth="1"/>
    <col min="15624" max="15624" width="11.7109375" customWidth="1"/>
    <col min="15625" max="15625" width="3.5703125" customWidth="1"/>
    <col min="15626" max="15626" width="12.42578125" customWidth="1"/>
    <col min="15627" max="15627" width="3.28515625" customWidth="1"/>
    <col min="15628" max="15628" width="7.28515625" customWidth="1"/>
    <col min="15629" max="15629" width="12.28515625" customWidth="1"/>
    <col min="15630" max="15630" width="3.28515625" customWidth="1"/>
    <col min="15631" max="15631" width="13.7109375" customWidth="1"/>
    <col min="15632" max="15632" width="4.5703125" customWidth="1"/>
    <col min="15633" max="15633" width="10.42578125" customWidth="1"/>
    <col min="15634" max="15634" width="8.85546875" customWidth="1"/>
    <col min="15635" max="15635" width="16.5703125" customWidth="1"/>
    <col min="15636" max="15636" width="13.28515625" customWidth="1"/>
    <col min="15637" max="15637" width="12.140625" customWidth="1"/>
    <col min="15638" max="15638" width="15.7109375" customWidth="1"/>
    <col min="15639" max="15639" width="11" customWidth="1"/>
    <col min="15640" max="15640" width="23.42578125" customWidth="1"/>
    <col min="15873" max="15873" width="3.42578125" customWidth="1"/>
    <col min="15874" max="15874" width="7.85546875" customWidth="1"/>
    <col min="15875" max="15875" width="15.42578125" customWidth="1"/>
    <col min="15876" max="15876" width="18.85546875" customWidth="1"/>
    <col min="15877" max="15877" width="16.85546875" customWidth="1"/>
    <col min="15878" max="15878" width="19.140625" customWidth="1"/>
    <col min="15879" max="15879" width="8.5703125" customWidth="1"/>
    <col min="15880" max="15880" width="11.7109375" customWidth="1"/>
    <col min="15881" max="15881" width="3.5703125" customWidth="1"/>
    <col min="15882" max="15882" width="12.42578125" customWidth="1"/>
    <col min="15883" max="15883" width="3.28515625" customWidth="1"/>
    <col min="15884" max="15884" width="7.28515625" customWidth="1"/>
    <col min="15885" max="15885" width="12.28515625" customWidth="1"/>
    <col min="15886" max="15886" width="3.28515625" customWidth="1"/>
    <col min="15887" max="15887" width="13.7109375" customWidth="1"/>
    <col min="15888" max="15888" width="4.5703125" customWidth="1"/>
    <col min="15889" max="15889" width="10.42578125" customWidth="1"/>
    <col min="15890" max="15890" width="8.85546875" customWidth="1"/>
    <col min="15891" max="15891" width="16.5703125" customWidth="1"/>
    <col min="15892" max="15892" width="13.28515625" customWidth="1"/>
    <col min="15893" max="15893" width="12.140625" customWidth="1"/>
    <col min="15894" max="15894" width="15.7109375" customWidth="1"/>
    <col min="15895" max="15895" width="11" customWidth="1"/>
    <col min="15896" max="15896" width="23.42578125" customWidth="1"/>
    <col min="16129" max="16129" width="3.42578125" customWidth="1"/>
    <col min="16130" max="16130" width="7.85546875" customWidth="1"/>
    <col min="16131" max="16131" width="15.42578125" customWidth="1"/>
    <col min="16132" max="16132" width="18.85546875" customWidth="1"/>
    <col min="16133" max="16133" width="16.85546875" customWidth="1"/>
    <col min="16134" max="16134" width="19.140625" customWidth="1"/>
    <col min="16135" max="16135" width="8.5703125" customWidth="1"/>
    <col min="16136" max="16136" width="11.7109375" customWidth="1"/>
    <col min="16137" max="16137" width="3.5703125" customWidth="1"/>
    <col min="16138" max="16138" width="12.42578125" customWidth="1"/>
    <col min="16139" max="16139" width="3.28515625" customWidth="1"/>
    <col min="16140" max="16140" width="7.28515625" customWidth="1"/>
    <col min="16141" max="16141" width="12.28515625" customWidth="1"/>
    <col min="16142" max="16142" width="3.28515625" customWidth="1"/>
    <col min="16143" max="16143" width="13.7109375" customWidth="1"/>
    <col min="16144" max="16144" width="4.5703125" customWidth="1"/>
    <col min="16145" max="16145" width="10.42578125" customWidth="1"/>
    <col min="16146" max="16146" width="8.85546875" customWidth="1"/>
    <col min="16147" max="16147" width="16.5703125" customWidth="1"/>
    <col min="16148" max="16148" width="13.28515625" customWidth="1"/>
    <col min="16149" max="16149" width="12.140625" customWidth="1"/>
    <col min="16150" max="16150" width="15.7109375" customWidth="1"/>
    <col min="16151" max="16151" width="11" customWidth="1"/>
    <col min="16152" max="16152" width="23.42578125" customWidth="1"/>
  </cols>
  <sheetData>
    <row r="1" spans="1:46" s="242" customFormat="1" ht="12.75" customHeight="1" x14ac:dyDescent="0.2">
      <c r="A1" s="587" t="s">
        <v>287</v>
      </c>
      <c r="B1" s="588"/>
      <c r="C1" s="588"/>
      <c r="D1" s="588"/>
      <c r="E1" s="588"/>
      <c r="F1" s="588"/>
      <c r="G1" s="588"/>
      <c r="H1" s="588"/>
      <c r="I1" s="588"/>
      <c r="J1" s="588"/>
      <c r="K1" s="588"/>
      <c r="L1" s="588"/>
      <c r="M1" s="588"/>
      <c r="N1" s="588"/>
      <c r="O1" s="588"/>
      <c r="P1" s="588"/>
      <c r="Q1" s="588"/>
      <c r="R1" s="588"/>
      <c r="S1" s="588"/>
      <c r="T1" s="588"/>
      <c r="U1" s="588"/>
      <c r="V1" s="588"/>
      <c r="W1" s="588"/>
      <c r="X1" s="588"/>
    </row>
    <row r="2" spans="1:46" s="242" customFormat="1" ht="12.75" customHeight="1" x14ac:dyDescent="0.2">
      <c r="A2" s="243"/>
      <c r="B2" s="244"/>
      <c r="C2" s="244"/>
      <c r="D2" s="244"/>
      <c r="E2" s="244"/>
      <c r="F2" s="244"/>
      <c r="G2" s="244"/>
      <c r="H2" s="244"/>
      <c r="I2" s="244"/>
      <c r="J2" s="244"/>
      <c r="K2" s="244"/>
      <c r="L2" s="244"/>
      <c r="M2" s="244"/>
      <c r="N2" s="244"/>
      <c r="O2" s="244"/>
      <c r="P2" s="244"/>
      <c r="Q2" s="244"/>
      <c r="R2" s="244"/>
      <c r="S2" s="244"/>
      <c r="T2" s="244"/>
      <c r="U2" s="244"/>
      <c r="V2" s="244"/>
      <c r="W2" s="244"/>
      <c r="X2" s="244"/>
    </row>
    <row r="3" spans="1:46" s="242" customFormat="1" ht="12.75" customHeight="1" x14ac:dyDescent="0.2">
      <c r="A3" s="243"/>
      <c r="B3" s="589" t="s">
        <v>288</v>
      </c>
      <c r="C3" s="589"/>
      <c r="D3" s="589"/>
      <c r="E3" s="589"/>
      <c r="F3" s="589"/>
      <c r="G3" s="589"/>
      <c r="H3" s="589"/>
      <c r="I3" s="589"/>
      <c r="J3" s="589"/>
      <c r="K3" s="589"/>
      <c r="L3" s="589"/>
      <c r="M3" s="589"/>
      <c r="N3" s="589"/>
      <c r="O3" s="589"/>
      <c r="P3" s="590"/>
      <c r="Q3" s="590"/>
      <c r="R3" s="590"/>
      <c r="S3" s="590"/>
      <c r="T3" s="590"/>
      <c r="U3" s="590"/>
      <c r="V3" s="590"/>
      <c r="W3" s="590"/>
      <c r="X3" s="590"/>
    </row>
    <row r="4" spans="1:46" s="242" customFormat="1" ht="12.75" customHeight="1" x14ac:dyDescent="0.2">
      <c r="A4" s="243"/>
      <c r="B4" s="589"/>
      <c r="C4" s="589"/>
      <c r="D4" s="589"/>
      <c r="E4" s="589"/>
      <c r="F4" s="589"/>
      <c r="G4" s="589"/>
      <c r="H4" s="589"/>
      <c r="I4" s="589"/>
      <c r="J4" s="589"/>
      <c r="K4" s="589"/>
      <c r="L4" s="589"/>
      <c r="M4" s="589"/>
      <c r="N4" s="589"/>
      <c r="O4" s="589"/>
      <c r="P4" s="590"/>
      <c r="Q4" s="590"/>
      <c r="R4" s="590"/>
      <c r="S4" s="590"/>
      <c r="T4" s="590"/>
      <c r="U4" s="590"/>
      <c r="V4" s="590"/>
      <c r="W4" s="590"/>
      <c r="X4" s="590"/>
    </row>
    <row r="5" spans="1:46" s="242" customFormat="1" ht="12.75" customHeight="1" x14ac:dyDescent="0.2">
      <c r="A5" s="245"/>
      <c r="B5" s="243"/>
      <c r="C5" s="244"/>
      <c r="D5" s="244"/>
      <c r="E5" s="244"/>
      <c r="F5" s="244"/>
      <c r="G5" s="244"/>
      <c r="H5" s="244"/>
      <c r="I5" s="244"/>
      <c r="J5" s="244"/>
      <c r="K5" s="244"/>
      <c r="L5" s="244"/>
      <c r="M5" s="244"/>
      <c r="N5" s="244"/>
      <c r="O5" s="244"/>
      <c r="P5" s="244"/>
      <c r="Q5" s="244"/>
      <c r="R5" s="244"/>
      <c r="S5" s="244"/>
      <c r="T5" s="244"/>
      <c r="U5" s="244"/>
      <c r="V5" s="244"/>
      <c r="W5" s="244"/>
      <c r="X5" s="244"/>
    </row>
    <row r="6" spans="1:46" s="246" customFormat="1" x14ac:dyDescent="0.2">
      <c r="A6" s="591" t="s">
        <v>340</v>
      </c>
      <c r="B6" s="591"/>
      <c r="C6" s="591"/>
      <c r="D6" s="591"/>
      <c r="E6" s="591"/>
      <c r="F6" s="591"/>
      <c r="G6" s="591"/>
      <c r="H6" s="591"/>
      <c r="I6" s="591"/>
      <c r="J6" s="591"/>
      <c r="K6" s="591"/>
      <c r="L6" s="591"/>
      <c r="M6" s="591"/>
      <c r="N6" s="591"/>
      <c r="O6" s="591"/>
      <c r="P6" s="591"/>
      <c r="Q6" s="591"/>
      <c r="R6" s="591"/>
      <c r="S6" s="591"/>
      <c r="T6" s="591"/>
      <c r="U6" s="591"/>
      <c r="V6" s="591"/>
      <c r="W6" s="591"/>
    </row>
    <row r="7" spans="1:46" s="246" customFormat="1" x14ac:dyDescent="0.2">
      <c r="A7" s="591" t="s">
        <v>341</v>
      </c>
      <c r="B7" s="591"/>
      <c r="C7" s="591"/>
      <c r="D7" s="591"/>
      <c r="E7" s="591"/>
      <c r="F7" s="591"/>
      <c r="G7" s="591"/>
      <c r="H7" s="591"/>
      <c r="I7" s="591"/>
      <c r="J7" s="591"/>
      <c r="K7" s="591"/>
      <c r="L7" s="591"/>
      <c r="M7" s="591"/>
      <c r="N7" s="591"/>
      <c r="O7" s="591"/>
      <c r="P7" s="591"/>
      <c r="Q7" s="591"/>
      <c r="R7" s="591"/>
      <c r="S7" s="591"/>
      <c r="T7" s="591"/>
      <c r="U7" s="591"/>
      <c r="V7" s="591"/>
      <c r="W7" s="591"/>
    </row>
    <row r="8" spans="1:46" s="246" customFormat="1" ht="13.5" thickBot="1" x14ac:dyDescent="0.25">
      <c r="A8" s="247"/>
      <c r="B8" s="247"/>
      <c r="C8" s="247"/>
      <c r="D8" s="247"/>
      <c r="E8" s="247"/>
      <c r="F8" s="247"/>
      <c r="G8" s="247"/>
      <c r="H8" s="247"/>
      <c r="I8" s="247"/>
      <c r="J8" s="247"/>
      <c r="K8" s="247"/>
      <c r="L8" s="247"/>
      <c r="M8" s="247"/>
      <c r="N8" s="247"/>
      <c r="O8" s="247"/>
      <c r="P8" s="247"/>
      <c r="Q8" s="247"/>
      <c r="R8" s="247"/>
      <c r="S8" s="247"/>
      <c r="T8" s="247"/>
      <c r="U8" s="247"/>
      <c r="V8" s="247"/>
      <c r="W8" s="248"/>
      <c r="X8" s="248"/>
    </row>
    <row r="9" spans="1:46" s="250" customFormat="1" ht="25.5" customHeight="1" thickBot="1" x14ac:dyDescent="0.25">
      <c r="A9" s="592" t="s">
        <v>291</v>
      </c>
      <c r="B9" s="595" t="s">
        <v>292</v>
      </c>
      <c r="C9" s="598" t="s">
        <v>342</v>
      </c>
      <c r="D9" s="595" t="s">
        <v>294</v>
      </c>
      <c r="E9" s="595" t="s">
        <v>295</v>
      </c>
      <c r="F9" s="595" t="s">
        <v>296</v>
      </c>
      <c r="G9" s="574" t="s">
        <v>297</v>
      </c>
      <c r="H9" s="575"/>
      <c r="I9" s="575"/>
      <c r="J9" s="575"/>
      <c r="K9" s="576"/>
      <c r="L9" s="577" t="s">
        <v>298</v>
      </c>
      <c r="M9" s="575"/>
      <c r="N9" s="575"/>
      <c r="O9" s="575"/>
      <c r="P9" s="578"/>
      <c r="Q9" s="579" t="s">
        <v>299</v>
      </c>
      <c r="R9" s="581" t="s">
        <v>300</v>
      </c>
      <c r="S9" s="582"/>
      <c r="T9" s="582"/>
      <c r="U9" s="583"/>
      <c r="V9" s="584" t="s">
        <v>301</v>
      </c>
      <c r="W9" s="584" t="s">
        <v>302</v>
      </c>
      <c r="X9" s="601" t="s">
        <v>303</v>
      </c>
      <c r="Y9" s="249"/>
      <c r="Z9" s="249"/>
      <c r="AA9" s="249"/>
      <c r="AB9" s="249"/>
      <c r="AC9" s="249"/>
      <c r="AD9" s="249"/>
      <c r="AE9" s="249"/>
      <c r="AF9" s="249"/>
      <c r="AG9" s="249"/>
      <c r="AH9" s="249"/>
      <c r="AI9" s="249"/>
      <c r="AJ9" s="249"/>
      <c r="AK9" s="249"/>
      <c r="AL9" s="249"/>
      <c r="AM9" s="249"/>
      <c r="AN9" s="249"/>
      <c r="AO9" s="249"/>
      <c r="AP9" s="249"/>
      <c r="AQ9" s="249"/>
      <c r="AR9" s="249"/>
      <c r="AS9" s="249"/>
      <c r="AT9" s="249"/>
    </row>
    <row r="10" spans="1:46" s="250" customFormat="1" ht="68.25" thickBot="1" x14ac:dyDescent="0.25">
      <c r="A10" s="593"/>
      <c r="B10" s="596"/>
      <c r="C10" s="599"/>
      <c r="D10" s="596"/>
      <c r="E10" s="596"/>
      <c r="F10" s="596"/>
      <c r="G10" s="251" t="s">
        <v>304</v>
      </c>
      <c r="H10" s="252" t="s">
        <v>305</v>
      </c>
      <c r="I10" s="253" t="s">
        <v>306</v>
      </c>
      <c r="J10" s="254" t="s">
        <v>307</v>
      </c>
      <c r="K10" s="255" t="s">
        <v>306</v>
      </c>
      <c r="L10" s="256" t="s">
        <v>304</v>
      </c>
      <c r="M10" s="252" t="s">
        <v>305</v>
      </c>
      <c r="N10" s="253" t="s">
        <v>306</v>
      </c>
      <c r="O10" s="254" t="s">
        <v>307</v>
      </c>
      <c r="P10" s="257" t="s">
        <v>306</v>
      </c>
      <c r="Q10" s="580"/>
      <c r="R10" s="258" t="s">
        <v>308</v>
      </c>
      <c r="S10" s="259" t="s">
        <v>309</v>
      </c>
      <c r="T10" s="260" t="s">
        <v>310</v>
      </c>
      <c r="U10" s="261" t="s">
        <v>311</v>
      </c>
      <c r="V10" s="585"/>
      <c r="W10" s="586"/>
      <c r="X10" s="602"/>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row>
    <row r="11" spans="1:46" s="276" customFormat="1" ht="88.5" customHeight="1" thickBot="1" x14ac:dyDescent="0.25">
      <c r="A11" s="594"/>
      <c r="B11" s="597"/>
      <c r="C11" s="600"/>
      <c r="D11" s="597"/>
      <c r="E11" s="597"/>
      <c r="F11" s="597"/>
      <c r="G11" s="262" t="s">
        <v>312</v>
      </c>
      <c r="H11" s="263" t="s">
        <v>313</v>
      </c>
      <c r="I11" s="264"/>
      <c r="J11" s="263" t="s">
        <v>314</v>
      </c>
      <c r="K11" s="265"/>
      <c r="L11" s="266" t="s">
        <v>315</v>
      </c>
      <c r="M11" s="263" t="s">
        <v>316</v>
      </c>
      <c r="N11" s="264"/>
      <c r="O11" s="263" t="s">
        <v>317</v>
      </c>
      <c r="P11" s="267"/>
      <c r="Q11" s="268" t="s">
        <v>318</v>
      </c>
      <c r="R11" s="269" t="s">
        <v>319</v>
      </c>
      <c r="S11" s="270" t="s">
        <v>320</v>
      </c>
      <c r="T11" s="271" t="s">
        <v>321</v>
      </c>
      <c r="U11" s="272" t="s">
        <v>322</v>
      </c>
      <c r="V11" s="273" t="s">
        <v>323</v>
      </c>
      <c r="W11" s="274" t="s">
        <v>324</v>
      </c>
      <c r="X11" s="603"/>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row>
    <row r="12" spans="1:46" s="292" customFormat="1" ht="135" customHeight="1" thickBot="1" x14ac:dyDescent="0.25">
      <c r="A12" s="277">
        <v>1</v>
      </c>
      <c r="B12" s="317" t="s">
        <v>343</v>
      </c>
      <c r="C12" s="318" t="s">
        <v>344</v>
      </c>
      <c r="D12" s="318" t="s">
        <v>345</v>
      </c>
      <c r="E12" s="318" t="s">
        <v>346</v>
      </c>
      <c r="F12" s="318" t="s">
        <v>347</v>
      </c>
      <c r="G12" s="284">
        <v>107459</v>
      </c>
      <c r="H12" s="284">
        <v>80594</v>
      </c>
      <c r="I12" s="281">
        <v>75</v>
      </c>
      <c r="J12" s="284">
        <v>26865</v>
      </c>
      <c r="K12" s="283">
        <v>25</v>
      </c>
      <c r="L12" s="284">
        <f>+M12+O12</f>
        <v>0</v>
      </c>
      <c r="M12" s="319"/>
      <c r="N12" s="281" t="e">
        <f>+M12/L12</f>
        <v>#DIV/0!</v>
      </c>
      <c r="O12" s="319"/>
      <c r="P12" s="283" t="e">
        <f>+O12/L12</f>
        <v>#DIV/0!</v>
      </c>
      <c r="Q12" s="284">
        <f>H12+M12</f>
        <v>80594</v>
      </c>
      <c r="R12" s="319"/>
      <c r="S12" s="319"/>
      <c r="T12" s="319"/>
      <c r="U12" s="319"/>
      <c r="V12" s="284">
        <f>+R12+S12+T12+U12</f>
        <v>0</v>
      </c>
      <c r="W12" s="320">
        <f>+Q12+V12</f>
        <v>80594</v>
      </c>
      <c r="X12" s="321">
        <f>+R12+W12</f>
        <v>80594</v>
      </c>
      <c r="Y12" s="291"/>
      <c r="Z12" s="291"/>
      <c r="AA12" s="291"/>
      <c r="AB12" s="291"/>
      <c r="AC12" s="291"/>
      <c r="AD12" s="291"/>
      <c r="AE12" s="291"/>
      <c r="AF12" s="291"/>
      <c r="AG12" s="291"/>
      <c r="AH12" s="291"/>
      <c r="AI12" s="291"/>
      <c r="AJ12" s="291"/>
      <c r="AK12" s="291"/>
      <c r="AL12" s="291"/>
      <c r="AM12" s="291"/>
      <c r="AN12" s="291"/>
      <c r="AO12" s="291"/>
      <c r="AP12" s="291"/>
      <c r="AQ12" s="291"/>
      <c r="AR12" s="291"/>
      <c r="AS12" s="291"/>
      <c r="AT12" s="291"/>
    </row>
    <row r="13" spans="1:46" s="292" customFormat="1" ht="91.5" customHeight="1" x14ac:dyDescent="0.2">
      <c r="A13" s="277">
        <v>2</v>
      </c>
      <c r="B13" s="278"/>
      <c r="C13" s="279"/>
      <c r="D13" s="279"/>
      <c r="E13" s="279"/>
      <c r="F13" s="279"/>
      <c r="G13" s="288"/>
      <c r="H13" s="285"/>
      <c r="I13" s="322"/>
      <c r="J13" s="285"/>
      <c r="K13" s="285"/>
      <c r="L13" s="288"/>
      <c r="M13" s="285"/>
      <c r="N13" s="322"/>
      <c r="O13" s="285"/>
      <c r="P13" s="285"/>
      <c r="Q13" s="288"/>
      <c r="R13" s="286"/>
      <c r="S13" s="323"/>
      <c r="T13" s="288"/>
      <c r="U13" s="288"/>
      <c r="V13" s="288"/>
      <c r="W13" s="290"/>
      <c r="X13" s="290"/>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row>
    <row r="14" spans="1:46" s="292" customFormat="1" ht="90.75" customHeight="1" x14ac:dyDescent="0.2">
      <c r="A14" s="277">
        <v>3</v>
      </c>
      <c r="B14" s="324"/>
      <c r="C14" s="325"/>
      <c r="D14" s="325"/>
      <c r="E14" s="325"/>
      <c r="F14" s="325"/>
      <c r="G14" s="288"/>
      <c r="H14" s="285"/>
      <c r="I14" s="322"/>
      <c r="J14" s="285"/>
      <c r="K14" s="285"/>
      <c r="L14" s="288"/>
      <c r="M14" s="285"/>
      <c r="N14" s="322"/>
      <c r="O14" s="285"/>
      <c r="P14" s="285"/>
      <c r="Q14" s="288"/>
      <c r="R14" s="286"/>
      <c r="S14" s="323"/>
      <c r="T14" s="288"/>
      <c r="U14" s="288"/>
      <c r="V14" s="288"/>
      <c r="W14" s="290"/>
      <c r="X14" s="290"/>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row>
    <row r="15" spans="1:46" s="292" customFormat="1" ht="94.5" customHeight="1" x14ac:dyDescent="0.2">
      <c r="A15" s="277">
        <v>4</v>
      </c>
      <c r="B15" s="324"/>
      <c r="C15" s="325"/>
      <c r="D15" s="325"/>
      <c r="E15" s="325"/>
      <c r="F15" s="325"/>
      <c r="G15" s="288"/>
      <c r="H15" s="285"/>
      <c r="I15" s="322"/>
      <c r="J15" s="285"/>
      <c r="K15" s="285"/>
      <c r="L15" s="288"/>
      <c r="M15" s="285"/>
      <c r="N15" s="322"/>
      <c r="O15" s="285"/>
      <c r="P15" s="285"/>
      <c r="Q15" s="288"/>
      <c r="R15" s="286"/>
      <c r="S15" s="323"/>
      <c r="T15" s="288"/>
      <c r="U15" s="288"/>
      <c r="V15" s="288"/>
      <c r="W15" s="290"/>
      <c r="X15" s="290"/>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row>
    <row r="16" spans="1:46" s="292" customFormat="1" ht="93" customHeight="1" thickBot="1" x14ac:dyDescent="0.25">
      <c r="A16" s="277">
        <v>5</v>
      </c>
      <c r="B16" s="324"/>
      <c r="C16" s="325"/>
      <c r="D16" s="325"/>
      <c r="E16" s="325"/>
      <c r="F16" s="325"/>
      <c r="G16" s="288"/>
      <c r="H16" s="285"/>
      <c r="I16" s="322"/>
      <c r="J16" s="285"/>
      <c r="K16" s="285"/>
      <c r="L16" s="288"/>
      <c r="M16" s="285"/>
      <c r="N16" s="322"/>
      <c r="O16" s="285"/>
      <c r="P16" s="285"/>
      <c r="Q16" s="288"/>
      <c r="R16" s="286"/>
      <c r="S16" s="323"/>
      <c r="T16" s="288"/>
      <c r="U16" s="288"/>
      <c r="V16" s="288"/>
      <c r="W16" s="290"/>
      <c r="X16" s="290"/>
      <c r="Y16" s="291"/>
      <c r="Z16" s="291"/>
      <c r="AA16" s="291"/>
      <c r="AB16" s="291"/>
      <c r="AC16" s="291"/>
      <c r="AD16" s="291"/>
      <c r="AE16" s="291"/>
      <c r="AF16" s="291"/>
      <c r="AG16" s="291"/>
      <c r="AH16" s="291"/>
      <c r="AI16" s="291"/>
      <c r="AJ16" s="291"/>
      <c r="AK16" s="291"/>
      <c r="AL16" s="291"/>
      <c r="AM16" s="291"/>
      <c r="AN16" s="291"/>
      <c r="AO16" s="291"/>
      <c r="AP16" s="291"/>
      <c r="AQ16" s="291"/>
      <c r="AR16" s="291"/>
      <c r="AS16" s="291"/>
      <c r="AT16" s="291"/>
    </row>
    <row r="17" spans="1:24" ht="13.5" customHeight="1" thickBot="1" x14ac:dyDescent="0.25">
      <c r="A17" s="604" t="s">
        <v>21</v>
      </c>
      <c r="B17" s="605"/>
      <c r="C17" s="605"/>
      <c r="D17" s="326"/>
      <c r="E17" s="326"/>
      <c r="F17" s="326"/>
      <c r="G17" s="327">
        <f>+G16+G15+G14+G13+G12</f>
        <v>107459</v>
      </c>
      <c r="H17" s="327">
        <f>+H16+H15+H14+H13+H12</f>
        <v>80594</v>
      </c>
      <c r="I17" s="328">
        <f>+H17/G17</f>
        <v>0.74999767353130031</v>
      </c>
      <c r="J17" s="327">
        <f>+J16+J15+J14+J13+J12</f>
        <v>26865</v>
      </c>
      <c r="K17" s="328">
        <f>+J17/I17</f>
        <v>35820.111112489765</v>
      </c>
      <c r="L17" s="327">
        <f>+L16+L15+L14+L13+L12</f>
        <v>0</v>
      </c>
      <c r="M17" s="327">
        <f>+M16+M15+M14+M13+M12</f>
        <v>0</v>
      </c>
      <c r="N17" s="328" t="e">
        <f>+M17/L17</f>
        <v>#DIV/0!</v>
      </c>
      <c r="O17" s="327">
        <f>+O16+O15+O14+O13+O12</f>
        <v>0</v>
      </c>
      <c r="P17" s="328" t="e">
        <f>+O17/L17</f>
        <v>#DIV/0!</v>
      </c>
      <c r="Q17" s="327">
        <f t="shared" ref="Q17:W17" si="0">+Q16+Q15+Q14+Q13+Q12</f>
        <v>80594</v>
      </c>
      <c r="R17" s="327">
        <f t="shared" si="0"/>
        <v>0</v>
      </c>
      <c r="S17" s="327">
        <f t="shared" si="0"/>
        <v>0</v>
      </c>
      <c r="T17" s="327">
        <f t="shared" si="0"/>
        <v>0</v>
      </c>
      <c r="U17" s="327">
        <f t="shared" si="0"/>
        <v>0</v>
      </c>
      <c r="V17" s="327">
        <f t="shared" si="0"/>
        <v>0</v>
      </c>
      <c r="W17" s="327">
        <f t="shared" si="0"/>
        <v>80594</v>
      </c>
      <c r="X17" s="296"/>
    </row>
    <row r="18" spans="1:24" ht="13.5" thickBot="1" x14ac:dyDescent="0.25">
      <c r="A18" s="245"/>
      <c r="B18" s="311"/>
      <c r="C18" s="242"/>
      <c r="D18" s="242"/>
      <c r="E18" s="242"/>
      <c r="F18" s="242"/>
      <c r="G18" s="242"/>
      <c r="H18" s="242"/>
      <c r="I18" s="242"/>
      <c r="J18" s="242"/>
      <c r="K18" s="242"/>
      <c r="L18" s="242"/>
      <c r="M18" s="242"/>
      <c r="N18" s="242"/>
      <c r="O18" s="242"/>
      <c r="P18" s="242"/>
      <c r="Q18" s="301"/>
      <c r="R18" s="312"/>
      <c r="S18" s="312"/>
      <c r="T18" s="312"/>
      <c r="U18" s="312"/>
      <c r="V18" s="301"/>
      <c r="W18" s="301"/>
      <c r="X18" s="301"/>
    </row>
    <row r="19" spans="1:24" ht="12.75" customHeight="1" x14ac:dyDescent="0.2">
      <c r="A19" s="606" t="s">
        <v>348</v>
      </c>
      <c r="B19" s="607"/>
      <c r="C19" s="607"/>
      <c r="D19" s="607"/>
      <c r="E19" s="607"/>
      <c r="F19" s="607"/>
      <c r="G19" s="607"/>
      <c r="H19" s="607"/>
      <c r="I19" s="607"/>
      <c r="J19" s="607"/>
      <c r="K19" s="607"/>
      <c r="L19" s="607"/>
      <c r="M19" s="607"/>
      <c r="N19" s="607"/>
      <c r="O19" s="607"/>
      <c r="P19" s="607"/>
      <c r="Q19" s="607"/>
      <c r="R19" s="607"/>
      <c r="S19" s="607"/>
      <c r="T19" s="607"/>
      <c r="U19" s="607"/>
      <c r="V19" s="607"/>
      <c r="W19" s="607"/>
      <c r="X19" s="608"/>
    </row>
    <row r="20" spans="1:24" ht="6.75" customHeight="1" x14ac:dyDescent="0.2">
      <c r="A20" s="609"/>
      <c r="B20" s="610"/>
      <c r="C20" s="610"/>
      <c r="D20" s="610"/>
      <c r="E20" s="610"/>
      <c r="F20" s="610"/>
      <c r="G20" s="610"/>
      <c r="H20" s="610"/>
      <c r="I20" s="610"/>
      <c r="J20" s="610"/>
      <c r="K20" s="610"/>
      <c r="L20" s="610"/>
      <c r="M20" s="610"/>
      <c r="N20" s="610"/>
      <c r="O20" s="610"/>
      <c r="P20" s="610"/>
      <c r="Q20" s="610"/>
      <c r="R20" s="610"/>
      <c r="S20" s="610"/>
      <c r="T20" s="610"/>
      <c r="U20" s="610"/>
      <c r="V20" s="610"/>
      <c r="W20" s="610"/>
      <c r="X20" s="611"/>
    </row>
    <row r="21" spans="1:24" hidden="1" x14ac:dyDescent="0.2">
      <c r="A21" s="609"/>
      <c r="B21" s="610"/>
      <c r="C21" s="610"/>
      <c r="D21" s="610"/>
      <c r="E21" s="610"/>
      <c r="F21" s="610"/>
      <c r="G21" s="610"/>
      <c r="H21" s="610"/>
      <c r="I21" s="610"/>
      <c r="J21" s="610"/>
      <c r="K21" s="610"/>
      <c r="L21" s="610"/>
      <c r="M21" s="610"/>
      <c r="N21" s="610"/>
      <c r="O21" s="610"/>
      <c r="P21" s="610"/>
      <c r="Q21" s="610"/>
      <c r="R21" s="610"/>
      <c r="S21" s="610"/>
      <c r="T21" s="610"/>
      <c r="U21" s="610"/>
      <c r="V21" s="610"/>
      <c r="W21" s="610"/>
      <c r="X21" s="611"/>
    </row>
    <row r="22" spans="1:24" hidden="1" x14ac:dyDescent="0.2">
      <c r="A22" s="609"/>
      <c r="B22" s="610"/>
      <c r="C22" s="610"/>
      <c r="D22" s="610"/>
      <c r="E22" s="610"/>
      <c r="F22" s="610"/>
      <c r="G22" s="610"/>
      <c r="H22" s="610"/>
      <c r="I22" s="610"/>
      <c r="J22" s="610"/>
      <c r="K22" s="610"/>
      <c r="L22" s="610"/>
      <c r="M22" s="610"/>
      <c r="N22" s="610"/>
      <c r="O22" s="610"/>
      <c r="P22" s="610"/>
      <c r="Q22" s="610"/>
      <c r="R22" s="610"/>
      <c r="S22" s="610"/>
      <c r="T22" s="610"/>
      <c r="U22" s="610"/>
      <c r="V22" s="610"/>
      <c r="W22" s="610"/>
      <c r="X22" s="611"/>
    </row>
    <row r="23" spans="1:24" hidden="1" x14ac:dyDescent="0.2">
      <c r="A23" s="609"/>
      <c r="B23" s="610"/>
      <c r="C23" s="610"/>
      <c r="D23" s="610"/>
      <c r="E23" s="610"/>
      <c r="F23" s="610"/>
      <c r="G23" s="610"/>
      <c r="H23" s="610"/>
      <c r="I23" s="610"/>
      <c r="J23" s="610"/>
      <c r="K23" s="610"/>
      <c r="L23" s="610"/>
      <c r="M23" s="610"/>
      <c r="N23" s="610"/>
      <c r="O23" s="610"/>
      <c r="P23" s="610"/>
      <c r="Q23" s="610"/>
      <c r="R23" s="610"/>
      <c r="S23" s="610"/>
      <c r="T23" s="610"/>
      <c r="U23" s="610"/>
      <c r="V23" s="610"/>
      <c r="W23" s="610"/>
      <c r="X23" s="611"/>
    </row>
    <row r="24" spans="1:24" hidden="1" x14ac:dyDescent="0.2">
      <c r="A24" s="609"/>
      <c r="B24" s="610"/>
      <c r="C24" s="610"/>
      <c r="D24" s="610"/>
      <c r="E24" s="610"/>
      <c r="F24" s="610"/>
      <c r="G24" s="610"/>
      <c r="H24" s="610"/>
      <c r="I24" s="610"/>
      <c r="J24" s="610"/>
      <c r="K24" s="610"/>
      <c r="L24" s="610"/>
      <c r="M24" s="610"/>
      <c r="N24" s="610"/>
      <c r="O24" s="610"/>
      <c r="P24" s="610"/>
      <c r="Q24" s="610"/>
      <c r="R24" s="610"/>
      <c r="S24" s="610"/>
      <c r="T24" s="610"/>
      <c r="U24" s="610"/>
      <c r="V24" s="610"/>
      <c r="W24" s="610"/>
      <c r="X24" s="611"/>
    </row>
    <row r="25" spans="1:24" hidden="1" x14ac:dyDescent="0.2">
      <c r="A25" s="609"/>
      <c r="B25" s="610"/>
      <c r="C25" s="610"/>
      <c r="D25" s="610"/>
      <c r="E25" s="610"/>
      <c r="F25" s="610"/>
      <c r="G25" s="610"/>
      <c r="H25" s="610"/>
      <c r="I25" s="610"/>
      <c r="J25" s="610"/>
      <c r="K25" s="610"/>
      <c r="L25" s="610"/>
      <c r="M25" s="610"/>
      <c r="N25" s="610"/>
      <c r="O25" s="610"/>
      <c r="P25" s="610"/>
      <c r="Q25" s="610"/>
      <c r="R25" s="610"/>
      <c r="S25" s="610"/>
      <c r="T25" s="610"/>
      <c r="U25" s="610"/>
      <c r="V25" s="610"/>
      <c r="W25" s="610"/>
      <c r="X25" s="611"/>
    </row>
    <row r="26" spans="1:24" hidden="1" x14ac:dyDescent="0.2">
      <c r="A26" s="609"/>
      <c r="B26" s="610"/>
      <c r="C26" s="610"/>
      <c r="D26" s="610"/>
      <c r="E26" s="610"/>
      <c r="F26" s="610"/>
      <c r="G26" s="610"/>
      <c r="H26" s="610"/>
      <c r="I26" s="610"/>
      <c r="J26" s="610"/>
      <c r="K26" s="610"/>
      <c r="L26" s="610"/>
      <c r="M26" s="610"/>
      <c r="N26" s="610"/>
      <c r="O26" s="610"/>
      <c r="P26" s="610"/>
      <c r="Q26" s="610"/>
      <c r="R26" s="610"/>
      <c r="S26" s="610"/>
      <c r="T26" s="610"/>
      <c r="U26" s="610"/>
      <c r="V26" s="610"/>
      <c r="W26" s="610"/>
      <c r="X26" s="611"/>
    </row>
    <row r="27" spans="1:24" hidden="1" x14ac:dyDescent="0.2">
      <c r="A27" s="609"/>
      <c r="B27" s="610"/>
      <c r="C27" s="610"/>
      <c r="D27" s="610"/>
      <c r="E27" s="610"/>
      <c r="F27" s="610"/>
      <c r="G27" s="610"/>
      <c r="H27" s="610"/>
      <c r="I27" s="610"/>
      <c r="J27" s="610"/>
      <c r="K27" s="610"/>
      <c r="L27" s="610"/>
      <c r="M27" s="610"/>
      <c r="N27" s="610"/>
      <c r="O27" s="610"/>
      <c r="P27" s="610"/>
      <c r="Q27" s="610"/>
      <c r="R27" s="610"/>
      <c r="S27" s="610"/>
      <c r="T27" s="610"/>
      <c r="U27" s="610"/>
      <c r="V27" s="610"/>
      <c r="W27" s="610"/>
      <c r="X27" s="611"/>
    </row>
    <row r="28" spans="1:24" hidden="1" x14ac:dyDescent="0.2">
      <c r="A28" s="609"/>
      <c r="B28" s="610"/>
      <c r="C28" s="610"/>
      <c r="D28" s="610"/>
      <c r="E28" s="610"/>
      <c r="F28" s="610"/>
      <c r="G28" s="610"/>
      <c r="H28" s="610"/>
      <c r="I28" s="610"/>
      <c r="J28" s="610"/>
      <c r="K28" s="610"/>
      <c r="L28" s="610"/>
      <c r="M28" s="610"/>
      <c r="N28" s="610"/>
      <c r="O28" s="610"/>
      <c r="P28" s="610"/>
      <c r="Q28" s="610"/>
      <c r="R28" s="610"/>
      <c r="S28" s="610"/>
      <c r="T28" s="610"/>
      <c r="U28" s="610"/>
      <c r="V28" s="610"/>
      <c r="W28" s="610"/>
      <c r="X28" s="611"/>
    </row>
    <row r="29" spans="1:24" hidden="1" x14ac:dyDescent="0.2">
      <c r="A29" s="609"/>
      <c r="B29" s="610"/>
      <c r="C29" s="610"/>
      <c r="D29" s="610"/>
      <c r="E29" s="610"/>
      <c r="F29" s="610"/>
      <c r="G29" s="610"/>
      <c r="H29" s="610"/>
      <c r="I29" s="610"/>
      <c r="J29" s="610"/>
      <c r="K29" s="610"/>
      <c r="L29" s="610"/>
      <c r="M29" s="610"/>
      <c r="N29" s="610"/>
      <c r="O29" s="610"/>
      <c r="P29" s="610"/>
      <c r="Q29" s="610"/>
      <c r="R29" s="610"/>
      <c r="S29" s="610"/>
      <c r="T29" s="610"/>
      <c r="U29" s="610"/>
      <c r="V29" s="610"/>
      <c r="W29" s="610"/>
      <c r="X29" s="611"/>
    </row>
    <row r="30" spans="1:24" ht="13.5" hidden="1" thickBot="1" x14ac:dyDescent="0.25">
      <c r="A30" s="612"/>
      <c r="B30" s="613"/>
      <c r="C30" s="613"/>
      <c r="D30" s="613"/>
      <c r="E30" s="613"/>
      <c r="F30" s="613"/>
      <c r="G30" s="613"/>
      <c r="H30" s="613"/>
      <c r="I30" s="613"/>
      <c r="J30" s="613"/>
      <c r="K30" s="613"/>
      <c r="L30" s="613"/>
      <c r="M30" s="613"/>
      <c r="N30" s="613"/>
      <c r="O30" s="613"/>
      <c r="P30" s="613"/>
      <c r="Q30" s="613"/>
      <c r="R30" s="613"/>
      <c r="S30" s="613"/>
      <c r="T30" s="613"/>
      <c r="U30" s="613"/>
      <c r="V30" s="613"/>
      <c r="W30" s="613"/>
      <c r="X30" s="614"/>
    </row>
    <row r="31" spans="1:24" x14ac:dyDescent="0.2">
      <c r="A31" s="245"/>
      <c r="B31" s="311"/>
      <c r="C31" s="242"/>
      <c r="D31" s="242"/>
      <c r="E31" s="242"/>
      <c r="F31" s="242"/>
      <c r="G31" s="242"/>
      <c r="H31" s="242"/>
      <c r="I31" s="242"/>
      <c r="J31" s="242"/>
      <c r="K31" s="242"/>
      <c r="L31" s="242"/>
      <c r="M31" s="242"/>
      <c r="N31" s="242"/>
      <c r="O31" s="242"/>
      <c r="P31" s="242"/>
      <c r="Q31" s="301"/>
      <c r="R31" s="312"/>
      <c r="S31" s="312"/>
      <c r="T31" s="312"/>
      <c r="U31" s="312"/>
      <c r="V31" s="301"/>
      <c r="W31" s="301"/>
      <c r="X31" s="301"/>
    </row>
    <row r="32" spans="1:24" x14ac:dyDescent="0.2">
      <c r="A32" s="245"/>
      <c r="B32" s="311"/>
      <c r="C32" s="242"/>
      <c r="D32" s="242"/>
      <c r="E32" s="242"/>
      <c r="F32" s="242"/>
      <c r="G32" s="242"/>
      <c r="H32" s="242"/>
      <c r="I32" s="242"/>
      <c r="J32" s="242"/>
      <c r="K32" s="242"/>
      <c r="L32" s="242"/>
      <c r="M32" s="242"/>
      <c r="N32" s="242"/>
      <c r="O32" s="242"/>
      <c r="P32" s="242"/>
      <c r="Q32" s="301"/>
      <c r="R32" s="312"/>
      <c r="S32" s="312"/>
      <c r="T32" s="312"/>
      <c r="U32" s="312"/>
      <c r="V32" s="301"/>
      <c r="W32" s="301"/>
      <c r="X32" s="301"/>
    </row>
    <row r="33" spans="1:24" x14ac:dyDescent="0.2">
      <c r="A33" s="245"/>
      <c r="B33" s="311"/>
      <c r="C33" s="242"/>
      <c r="D33" s="242"/>
      <c r="E33" s="242"/>
      <c r="F33" s="242"/>
      <c r="G33" s="242"/>
      <c r="H33" s="242"/>
      <c r="I33" s="242"/>
      <c r="J33" s="242"/>
      <c r="K33" s="242"/>
      <c r="L33" s="242"/>
      <c r="M33" s="242"/>
      <c r="N33" s="242"/>
      <c r="O33" s="242"/>
      <c r="P33" s="242"/>
      <c r="Q33" s="301"/>
      <c r="R33" s="312"/>
      <c r="S33" s="312"/>
      <c r="T33" s="312"/>
      <c r="U33" s="312"/>
      <c r="V33" s="301"/>
      <c r="W33" s="301"/>
      <c r="X33" s="301"/>
    </row>
    <row r="34" spans="1:24" x14ac:dyDescent="0.2">
      <c r="A34" s="245"/>
      <c r="B34" s="311"/>
      <c r="C34" s="242"/>
      <c r="D34" s="242"/>
      <c r="E34" s="242"/>
      <c r="F34" s="242"/>
      <c r="G34" s="242"/>
      <c r="H34" s="242"/>
      <c r="I34" s="242"/>
      <c r="J34" s="242"/>
      <c r="K34" s="242"/>
      <c r="L34" s="242"/>
      <c r="M34" s="242"/>
      <c r="N34" s="242"/>
      <c r="O34" s="242"/>
      <c r="P34" s="242"/>
      <c r="Q34" s="301"/>
      <c r="R34" s="312"/>
      <c r="S34" s="312"/>
      <c r="T34" s="312"/>
      <c r="U34" s="312"/>
      <c r="V34" s="301"/>
      <c r="W34" s="301"/>
      <c r="X34" s="301"/>
    </row>
    <row r="35" spans="1:24" x14ac:dyDescent="0.2">
      <c r="A35" s="245"/>
      <c r="B35" s="311"/>
      <c r="C35" s="242"/>
      <c r="D35" s="242"/>
      <c r="E35" s="242"/>
      <c r="F35" s="242"/>
      <c r="G35" s="242"/>
      <c r="H35" s="242"/>
      <c r="I35" s="242"/>
      <c r="J35" s="242"/>
      <c r="K35" s="242"/>
      <c r="L35" s="242"/>
      <c r="M35" s="242"/>
      <c r="N35" s="242"/>
      <c r="O35" s="242"/>
      <c r="P35" s="242"/>
      <c r="Q35" s="301"/>
      <c r="R35" s="312"/>
      <c r="S35" s="312"/>
      <c r="T35" s="312"/>
      <c r="U35" s="312"/>
      <c r="V35" s="301"/>
      <c r="W35" s="301"/>
      <c r="X35" s="301"/>
    </row>
    <row r="36" spans="1:24" x14ac:dyDescent="0.2">
      <c r="A36" s="245"/>
      <c r="B36" s="311"/>
      <c r="C36" s="242"/>
      <c r="D36" s="242"/>
      <c r="E36" s="242"/>
      <c r="F36" s="242"/>
      <c r="G36" s="242"/>
      <c r="H36" s="242"/>
      <c r="I36" s="242"/>
      <c r="J36" s="242"/>
      <c r="K36" s="242"/>
      <c r="L36" s="242"/>
      <c r="M36" s="242"/>
      <c r="N36" s="242"/>
      <c r="O36" s="242"/>
      <c r="P36" s="242"/>
      <c r="Q36" s="301"/>
      <c r="R36" s="312"/>
      <c r="S36" s="312"/>
      <c r="T36" s="312"/>
      <c r="U36" s="312"/>
      <c r="V36" s="301"/>
      <c r="W36" s="301"/>
      <c r="X36" s="301"/>
    </row>
    <row r="37" spans="1:24" x14ac:dyDescent="0.2">
      <c r="A37" s="245"/>
      <c r="B37" s="311"/>
      <c r="C37" s="242"/>
      <c r="D37" s="242"/>
      <c r="E37" s="242"/>
      <c r="F37" s="242"/>
      <c r="G37" s="242"/>
      <c r="H37" s="242"/>
      <c r="I37" s="242"/>
      <c r="J37" s="242"/>
      <c r="K37" s="242"/>
      <c r="L37" s="242"/>
      <c r="M37" s="242"/>
      <c r="N37" s="242"/>
      <c r="O37" s="242"/>
      <c r="P37" s="242"/>
      <c r="Q37" s="301"/>
      <c r="R37" s="312"/>
      <c r="S37" s="312"/>
      <c r="T37" s="312"/>
      <c r="U37" s="312"/>
      <c r="V37" s="301"/>
      <c r="W37" s="301"/>
      <c r="X37" s="301"/>
    </row>
    <row r="38" spans="1:24" x14ac:dyDescent="0.2">
      <c r="A38" s="245"/>
      <c r="B38" s="311"/>
      <c r="C38" s="242"/>
      <c r="D38" s="242"/>
      <c r="E38" s="242"/>
      <c r="F38" s="242"/>
      <c r="G38" s="242"/>
      <c r="H38" s="242"/>
      <c r="I38" s="242"/>
      <c r="J38" s="242"/>
      <c r="K38" s="242"/>
      <c r="L38" s="242"/>
      <c r="M38" s="242"/>
      <c r="N38" s="242"/>
      <c r="O38" s="242"/>
      <c r="P38" s="242"/>
      <c r="Q38" s="301"/>
      <c r="R38" s="312"/>
      <c r="S38" s="312"/>
      <c r="T38" s="312"/>
      <c r="U38" s="312"/>
      <c r="V38" s="301"/>
      <c r="W38" s="301"/>
      <c r="X38" s="301"/>
    </row>
    <row r="39" spans="1:24" x14ac:dyDescent="0.2">
      <c r="A39" s="245"/>
      <c r="B39" s="311"/>
      <c r="C39" s="242"/>
      <c r="D39" s="242"/>
      <c r="E39" s="242"/>
      <c r="F39" s="242"/>
      <c r="G39" s="242"/>
      <c r="H39" s="242"/>
      <c r="I39" s="242"/>
      <c r="J39" s="242"/>
      <c r="K39" s="242"/>
      <c r="L39" s="242"/>
      <c r="M39" s="242"/>
      <c r="N39" s="242"/>
      <c r="O39" s="242"/>
      <c r="P39" s="242"/>
      <c r="Q39" s="301"/>
      <c r="R39" s="312"/>
      <c r="S39" s="312"/>
      <c r="T39" s="312"/>
      <c r="U39" s="312"/>
      <c r="V39" s="301"/>
      <c r="W39" s="301"/>
      <c r="X39" s="301"/>
    </row>
    <row r="40" spans="1:24" x14ac:dyDescent="0.2">
      <c r="A40" s="245"/>
      <c r="B40" s="311"/>
      <c r="C40" s="242"/>
      <c r="D40" s="242"/>
      <c r="E40" s="242"/>
      <c r="F40" s="242"/>
      <c r="G40" s="242"/>
      <c r="H40" s="242"/>
      <c r="I40" s="242"/>
      <c r="J40" s="242"/>
      <c r="K40" s="242"/>
      <c r="L40" s="242"/>
      <c r="M40" s="242"/>
      <c r="N40" s="242"/>
      <c r="O40" s="242"/>
      <c r="P40" s="242"/>
      <c r="Q40" s="301"/>
      <c r="R40" s="312"/>
      <c r="S40" s="312"/>
      <c r="T40" s="312"/>
      <c r="U40" s="312"/>
      <c r="V40" s="301"/>
      <c r="W40" s="301"/>
      <c r="X40" s="301"/>
    </row>
    <row r="41" spans="1:24" x14ac:dyDescent="0.2">
      <c r="A41" s="245"/>
      <c r="B41" s="311"/>
      <c r="C41" s="242"/>
      <c r="D41" s="242"/>
      <c r="E41" s="242"/>
      <c r="F41" s="242"/>
      <c r="G41" s="242"/>
      <c r="H41" s="242"/>
      <c r="I41" s="242"/>
      <c r="J41" s="242"/>
      <c r="K41" s="242"/>
      <c r="L41" s="242"/>
      <c r="M41" s="242"/>
      <c r="N41" s="242"/>
      <c r="O41" s="242"/>
      <c r="P41" s="242"/>
      <c r="Q41" s="301"/>
      <c r="R41" s="312"/>
      <c r="S41" s="312"/>
      <c r="T41" s="312"/>
      <c r="U41" s="312"/>
      <c r="V41" s="301"/>
      <c r="W41" s="301"/>
      <c r="X41" s="301"/>
    </row>
    <row r="42" spans="1:24" x14ac:dyDescent="0.2">
      <c r="A42" s="245"/>
      <c r="B42" s="311"/>
      <c r="C42" s="242"/>
      <c r="D42" s="242"/>
      <c r="E42" s="242"/>
      <c r="F42" s="242"/>
      <c r="G42" s="242"/>
      <c r="H42" s="242"/>
      <c r="I42" s="242"/>
      <c r="J42" s="242"/>
      <c r="K42" s="242"/>
      <c r="L42" s="242"/>
      <c r="M42" s="242"/>
      <c r="N42" s="242"/>
      <c r="O42" s="242"/>
      <c r="P42" s="242"/>
      <c r="Q42" s="301"/>
      <c r="R42" s="312"/>
      <c r="S42" s="312"/>
      <c r="T42" s="312"/>
      <c r="U42" s="312"/>
      <c r="V42" s="301"/>
      <c r="W42" s="301"/>
      <c r="X42" s="301"/>
    </row>
    <row r="43" spans="1:24" x14ac:dyDescent="0.2">
      <c r="A43" s="245"/>
      <c r="B43" s="311"/>
      <c r="C43" s="242"/>
      <c r="D43" s="242"/>
      <c r="E43" s="242"/>
      <c r="F43" s="242"/>
      <c r="G43" s="242"/>
      <c r="H43" s="242"/>
      <c r="I43" s="242"/>
      <c r="J43" s="242"/>
      <c r="K43" s="242"/>
      <c r="L43" s="242"/>
      <c r="M43" s="242"/>
      <c r="N43" s="242"/>
      <c r="O43" s="242"/>
      <c r="P43" s="242"/>
      <c r="Q43" s="301"/>
      <c r="R43" s="312"/>
      <c r="S43" s="312"/>
      <c r="T43" s="312"/>
      <c r="U43" s="312"/>
      <c r="V43" s="301"/>
      <c r="W43" s="301"/>
      <c r="X43" s="301"/>
    </row>
    <row r="44" spans="1:24" x14ac:dyDescent="0.2">
      <c r="A44" s="245"/>
      <c r="B44" s="311"/>
      <c r="C44" s="242"/>
      <c r="D44" s="242"/>
      <c r="E44" s="242"/>
      <c r="F44" s="242"/>
      <c r="G44" s="242"/>
      <c r="H44" s="242"/>
      <c r="I44" s="242"/>
      <c r="J44" s="242"/>
      <c r="K44" s="242"/>
      <c r="L44" s="242"/>
      <c r="M44" s="242"/>
      <c r="N44" s="242"/>
      <c r="O44" s="242"/>
      <c r="P44" s="242"/>
      <c r="Q44" s="301"/>
      <c r="R44" s="312"/>
      <c r="S44" s="312"/>
      <c r="T44" s="312"/>
      <c r="U44" s="312"/>
      <c r="V44" s="301"/>
      <c r="W44" s="301"/>
      <c r="X44" s="301"/>
    </row>
    <row r="45" spans="1:24" x14ac:dyDescent="0.2">
      <c r="A45" s="245"/>
      <c r="B45" s="311"/>
      <c r="C45" s="242"/>
      <c r="D45" s="242"/>
      <c r="E45" s="242"/>
      <c r="F45" s="242"/>
      <c r="G45" s="242"/>
      <c r="H45" s="242"/>
      <c r="I45" s="242"/>
      <c r="J45" s="242"/>
      <c r="K45" s="242"/>
      <c r="L45" s="242"/>
      <c r="M45" s="242"/>
      <c r="N45" s="242"/>
      <c r="O45" s="242"/>
      <c r="P45" s="242"/>
      <c r="Q45" s="301"/>
      <c r="R45" s="312"/>
      <c r="S45" s="312"/>
      <c r="T45" s="312"/>
      <c r="U45" s="312"/>
      <c r="V45" s="301"/>
      <c r="W45" s="301"/>
      <c r="X45" s="301"/>
    </row>
    <row r="46" spans="1:24" x14ac:dyDescent="0.2">
      <c r="A46" s="245"/>
      <c r="B46" s="311"/>
      <c r="C46" s="242"/>
      <c r="D46" s="242"/>
      <c r="E46" s="242"/>
      <c r="F46" s="242"/>
      <c r="G46" s="242"/>
      <c r="H46" s="242"/>
      <c r="I46" s="242"/>
      <c r="J46" s="242"/>
      <c r="K46" s="242"/>
      <c r="L46" s="242"/>
      <c r="M46" s="242"/>
      <c r="N46" s="242"/>
      <c r="O46" s="242"/>
      <c r="P46" s="242"/>
      <c r="Q46" s="301"/>
      <c r="R46" s="312"/>
      <c r="S46" s="312"/>
      <c r="T46" s="312"/>
      <c r="U46" s="312"/>
      <c r="V46" s="301"/>
      <c r="W46" s="301"/>
      <c r="X46" s="301"/>
    </row>
    <row r="47" spans="1:24" x14ac:dyDescent="0.2">
      <c r="A47" s="245"/>
      <c r="B47" s="311"/>
      <c r="C47" s="242"/>
      <c r="D47" s="242"/>
      <c r="E47" s="242"/>
      <c r="F47" s="242"/>
      <c r="G47" s="242"/>
      <c r="H47" s="242"/>
      <c r="I47" s="242"/>
      <c r="J47" s="242"/>
      <c r="K47" s="242"/>
      <c r="L47" s="242"/>
      <c r="M47" s="242"/>
      <c r="N47" s="242"/>
      <c r="O47" s="242"/>
      <c r="P47" s="242"/>
      <c r="Q47" s="301"/>
      <c r="R47" s="312"/>
      <c r="S47" s="312"/>
      <c r="T47" s="312"/>
      <c r="U47" s="312"/>
      <c r="V47" s="301"/>
      <c r="W47" s="301"/>
      <c r="X47" s="301"/>
    </row>
    <row r="48" spans="1:24" x14ac:dyDescent="0.2">
      <c r="A48" s="245"/>
      <c r="B48" s="311"/>
      <c r="C48" s="242"/>
      <c r="D48" s="242"/>
      <c r="E48" s="242"/>
      <c r="F48" s="242"/>
      <c r="G48" s="242"/>
      <c r="H48" s="242"/>
      <c r="I48" s="242"/>
      <c r="J48" s="242"/>
      <c r="K48" s="242"/>
      <c r="L48" s="242"/>
      <c r="M48" s="242"/>
      <c r="N48" s="242"/>
      <c r="O48" s="242"/>
      <c r="P48" s="242"/>
      <c r="Q48" s="301"/>
      <c r="R48" s="312"/>
      <c r="S48" s="312"/>
      <c r="T48" s="312"/>
      <c r="U48" s="312"/>
      <c r="V48" s="301"/>
      <c r="W48" s="301"/>
      <c r="X48" s="301"/>
    </row>
    <row r="49" spans="1:24" x14ac:dyDescent="0.2">
      <c r="A49" s="245"/>
      <c r="B49" s="311"/>
      <c r="C49" s="242"/>
      <c r="D49" s="242"/>
      <c r="E49" s="242"/>
      <c r="F49" s="242"/>
      <c r="G49" s="242"/>
      <c r="H49" s="242"/>
      <c r="I49" s="242"/>
      <c r="J49" s="242"/>
      <c r="K49" s="242"/>
      <c r="L49" s="242"/>
      <c r="M49" s="242"/>
      <c r="N49" s="242"/>
      <c r="O49" s="242"/>
      <c r="P49" s="242"/>
      <c r="Q49" s="301"/>
      <c r="R49" s="312"/>
      <c r="S49" s="312"/>
      <c r="T49" s="312"/>
      <c r="U49" s="312"/>
      <c r="V49" s="301"/>
      <c r="W49" s="301"/>
      <c r="X49" s="301"/>
    </row>
    <row r="50" spans="1:24" x14ac:dyDescent="0.2">
      <c r="A50" s="245"/>
      <c r="B50" s="311"/>
      <c r="C50" s="242"/>
      <c r="D50" s="242"/>
      <c r="E50" s="242"/>
      <c r="F50" s="242"/>
      <c r="G50" s="242"/>
      <c r="H50" s="242"/>
      <c r="I50" s="242"/>
      <c r="J50" s="242"/>
      <c r="K50" s="242"/>
      <c r="L50" s="242"/>
      <c r="M50" s="242"/>
      <c r="N50" s="242"/>
      <c r="O50" s="242"/>
      <c r="P50" s="242"/>
      <c r="Q50" s="301"/>
      <c r="R50" s="312"/>
      <c r="S50" s="312"/>
      <c r="T50" s="312"/>
      <c r="U50" s="312"/>
      <c r="V50" s="301"/>
      <c r="W50" s="301"/>
      <c r="X50" s="301"/>
    </row>
    <row r="51" spans="1:24" x14ac:dyDescent="0.2">
      <c r="A51" s="245"/>
      <c r="B51" s="311"/>
      <c r="C51" s="242"/>
      <c r="D51" s="242"/>
      <c r="E51" s="242"/>
      <c r="F51" s="242"/>
      <c r="G51" s="242"/>
      <c r="H51" s="242"/>
      <c r="I51" s="242"/>
      <c r="J51" s="242"/>
      <c r="K51" s="242"/>
      <c r="L51" s="242"/>
      <c r="M51" s="242"/>
      <c r="N51" s="242"/>
      <c r="O51" s="242"/>
      <c r="P51" s="242"/>
      <c r="Q51" s="301"/>
      <c r="R51" s="312"/>
      <c r="S51" s="312"/>
      <c r="T51" s="312"/>
      <c r="U51" s="312"/>
      <c r="V51" s="301"/>
      <c r="W51" s="301"/>
      <c r="X51" s="301"/>
    </row>
    <row r="52" spans="1:24" x14ac:dyDescent="0.2">
      <c r="A52" s="245"/>
      <c r="B52" s="311"/>
      <c r="C52" s="242"/>
      <c r="D52" s="242"/>
      <c r="E52" s="242"/>
      <c r="F52" s="242"/>
      <c r="G52" s="242"/>
      <c r="H52" s="242"/>
      <c r="I52" s="242"/>
      <c r="J52" s="242"/>
      <c r="K52" s="242"/>
      <c r="L52" s="242"/>
      <c r="M52" s="242"/>
      <c r="N52" s="242"/>
      <c r="O52" s="242"/>
      <c r="P52" s="242"/>
      <c r="Q52" s="301"/>
      <c r="R52" s="312"/>
      <c r="S52" s="312"/>
      <c r="T52" s="312"/>
      <c r="U52" s="312"/>
      <c r="V52" s="301"/>
      <c r="W52" s="301"/>
      <c r="X52" s="301"/>
    </row>
    <row r="53" spans="1:24" x14ac:dyDescent="0.2">
      <c r="A53" s="245"/>
      <c r="B53" s="311"/>
      <c r="C53" s="242"/>
      <c r="D53" s="242"/>
      <c r="E53" s="242"/>
      <c r="F53" s="242"/>
      <c r="G53" s="242"/>
      <c r="H53" s="242"/>
      <c r="I53" s="242"/>
      <c r="J53" s="242"/>
      <c r="K53" s="242"/>
      <c r="L53" s="242"/>
      <c r="M53" s="242"/>
      <c r="N53" s="242"/>
      <c r="O53" s="242"/>
      <c r="P53" s="242"/>
      <c r="Q53" s="301"/>
      <c r="R53" s="312"/>
      <c r="S53" s="312"/>
      <c r="T53" s="312"/>
      <c r="U53" s="312"/>
      <c r="V53" s="301"/>
      <c r="W53" s="301"/>
      <c r="X53" s="301"/>
    </row>
    <row r="54" spans="1:24" x14ac:dyDescent="0.2">
      <c r="A54" s="245"/>
      <c r="B54" s="311"/>
      <c r="C54" s="242"/>
      <c r="D54" s="242"/>
      <c r="E54" s="242"/>
      <c r="F54" s="242"/>
      <c r="G54" s="242"/>
      <c r="H54" s="242"/>
      <c r="I54" s="242"/>
      <c r="J54" s="242"/>
      <c r="K54" s="242"/>
      <c r="L54" s="242"/>
      <c r="M54" s="242"/>
      <c r="N54" s="242"/>
      <c r="O54" s="242"/>
      <c r="P54" s="242"/>
      <c r="Q54" s="301"/>
      <c r="R54" s="312"/>
      <c r="S54" s="312"/>
      <c r="T54" s="312"/>
      <c r="U54" s="312"/>
      <c r="V54" s="301"/>
      <c r="W54" s="301"/>
      <c r="X54" s="301"/>
    </row>
    <row r="55" spans="1:24" x14ac:dyDescent="0.2">
      <c r="A55" s="245"/>
      <c r="B55" s="311"/>
      <c r="C55" s="242"/>
      <c r="D55" s="242"/>
      <c r="E55" s="242"/>
      <c r="F55" s="242"/>
      <c r="G55" s="242"/>
      <c r="H55" s="242"/>
      <c r="I55" s="242"/>
      <c r="J55" s="242"/>
      <c r="K55" s="242"/>
      <c r="L55" s="242"/>
      <c r="M55" s="242"/>
      <c r="N55" s="242"/>
      <c r="O55" s="242"/>
      <c r="P55" s="242"/>
      <c r="Q55" s="301"/>
      <c r="R55" s="312"/>
      <c r="S55" s="312"/>
      <c r="T55" s="312"/>
      <c r="U55" s="312"/>
      <c r="V55" s="301"/>
      <c r="W55" s="301"/>
      <c r="X55" s="301"/>
    </row>
    <row r="56" spans="1:24" x14ac:dyDescent="0.2">
      <c r="A56" s="245"/>
      <c r="B56" s="311"/>
      <c r="C56" s="242"/>
      <c r="D56" s="242"/>
      <c r="E56" s="242"/>
      <c r="F56" s="242"/>
      <c r="G56" s="242"/>
      <c r="H56" s="242"/>
      <c r="I56" s="242"/>
      <c r="J56" s="242"/>
      <c r="K56" s="242"/>
      <c r="L56" s="242"/>
      <c r="M56" s="242"/>
      <c r="N56" s="242"/>
      <c r="O56" s="242"/>
      <c r="P56" s="242"/>
      <c r="Q56" s="301"/>
      <c r="R56" s="312"/>
      <c r="S56" s="312"/>
      <c r="T56" s="312"/>
      <c r="U56" s="312"/>
      <c r="V56" s="301"/>
      <c r="W56" s="301"/>
      <c r="X56" s="301"/>
    </row>
    <row r="57" spans="1:24" x14ac:dyDescent="0.2">
      <c r="A57" s="245"/>
      <c r="B57" s="311"/>
      <c r="C57" s="242"/>
      <c r="D57" s="242"/>
      <c r="E57" s="242"/>
      <c r="F57" s="242"/>
      <c r="G57" s="242"/>
      <c r="H57" s="242"/>
      <c r="I57" s="242"/>
      <c r="J57" s="242"/>
      <c r="K57" s="242"/>
      <c r="L57" s="242"/>
      <c r="M57" s="242"/>
      <c r="N57" s="242"/>
      <c r="O57" s="242"/>
      <c r="P57" s="242"/>
      <c r="Q57" s="301"/>
      <c r="R57" s="312"/>
      <c r="S57" s="312"/>
      <c r="T57" s="312"/>
      <c r="U57" s="312"/>
      <c r="V57" s="301"/>
      <c r="W57" s="301"/>
      <c r="X57" s="301"/>
    </row>
  </sheetData>
  <mergeCells count="19">
    <mergeCell ref="A1:X1"/>
    <mergeCell ref="B3:X4"/>
    <mergeCell ref="A6:W6"/>
    <mergeCell ref="A7:W7"/>
    <mergeCell ref="A9:A11"/>
    <mergeCell ref="B9:B11"/>
    <mergeCell ref="C9:C11"/>
    <mergeCell ref="D9:D11"/>
    <mergeCell ref="E9:E11"/>
    <mergeCell ref="F9:F11"/>
    <mergeCell ref="X9:X11"/>
    <mergeCell ref="A17:C17"/>
    <mergeCell ref="A19:X30"/>
    <mergeCell ref="G9:K9"/>
    <mergeCell ref="L9:P9"/>
    <mergeCell ref="Q9:Q10"/>
    <mergeCell ref="R9:U9"/>
    <mergeCell ref="V9:V10"/>
    <mergeCell ref="W9:W10"/>
  </mergeCells>
  <pageMargins left="0.15748031496062992" right="0.15748031496062992" top="0.35433070866141736" bottom="0.23622047244094491" header="0.15748031496062992" footer="0.31496062992125984"/>
  <pageSetup paperSize="9" scale="5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8"/>
  <sheetViews>
    <sheetView view="pageBreakPreview" zoomScale="59" zoomScaleNormal="120" zoomScaleSheetLayoutView="59" workbookViewId="0">
      <selection activeCell="AX6" sqref="AX6"/>
    </sheetView>
  </sheetViews>
  <sheetFormatPr defaultRowHeight="12.75" x14ac:dyDescent="0.2"/>
  <cols>
    <col min="1" max="1" width="2.85546875" style="314" customWidth="1"/>
    <col min="2" max="2" width="8.7109375" style="315" customWidth="1"/>
    <col min="3" max="3" width="15.42578125" customWidth="1"/>
    <col min="4" max="4" width="18.85546875" style="433" customWidth="1"/>
    <col min="5" max="5" width="16.85546875" style="434" customWidth="1"/>
    <col min="6" max="6" width="16.42578125" customWidth="1"/>
    <col min="7" max="7" width="12.85546875" customWidth="1"/>
    <col min="8" max="8" width="13" customWidth="1"/>
    <col min="9" max="9" width="4.140625" customWidth="1"/>
    <col min="10" max="10" width="12.42578125" style="435" customWidth="1"/>
    <col min="11" max="11" width="3.28515625" customWidth="1"/>
    <col min="12" max="12" width="7.28515625" customWidth="1"/>
    <col min="13" max="13" width="12.28515625" customWidth="1"/>
    <col min="14" max="14" width="3.28515625" customWidth="1"/>
    <col min="15" max="15" width="12" customWidth="1"/>
    <col min="16" max="16" width="3.28515625" customWidth="1"/>
    <col min="17" max="17" width="10.42578125" style="313" customWidth="1"/>
    <col min="18" max="18" width="8.85546875" style="432" customWidth="1"/>
    <col min="19" max="19" width="16.5703125" style="316" customWidth="1"/>
    <col min="20" max="20" width="13.28515625" style="316" customWidth="1"/>
    <col min="21" max="21" width="13.140625" style="316" customWidth="1"/>
    <col min="22" max="23" width="14.85546875" style="313" hidden="1" customWidth="1"/>
    <col min="24" max="24" width="13.7109375" style="313" customWidth="1"/>
    <col min="25" max="25" width="23.42578125" style="313" customWidth="1"/>
    <col min="26" max="26" width="0.7109375" style="242" hidden="1" customWidth="1"/>
    <col min="27" max="34" width="9.140625" style="242" hidden="1" customWidth="1"/>
    <col min="35" max="35" width="1.5703125" style="242" hidden="1" customWidth="1"/>
    <col min="36" max="43" width="9.140625" style="242" hidden="1" customWidth="1"/>
    <col min="44" max="47" width="9.140625" hidden="1" customWidth="1"/>
  </cols>
  <sheetData>
    <row r="1" spans="1:47" s="242" customFormat="1" ht="12.75" customHeight="1" x14ac:dyDescent="0.2">
      <c r="A1" s="587" t="s">
        <v>349</v>
      </c>
      <c r="B1" s="588"/>
      <c r="C1" s="588"/>
      <c r="D1" s="588"/>
      <c r="E1" s="588"/>
      <c r="F1" s="588"/>
      <c r="G1" s="588"/>
      <c r="H1" s="588"/>
      <c r="I1" s="588"/>
      <c r="J1" s="588"/>
      <c r="K1" s="588"/>
      <c r="L1" s="588"/>
      <c r="M1" s="588"/>
      <c r="N1" s="588"/>
      <c r="O1" s="588"/>
      <c r="P1" s="588"/>
      <c r="Q1" s="588"/>
      <c r="R1" s="588"/>
      <c r="S1" s="588"/>
      <c r="T1" s="588"/>
      <c r="U1" s="588"/>
      <c r="V1" s="588"/>
      <c r="W1" s="588"/>
      <c r="X1" s="588"/>
      <c r="Y1" s="588"/>
    </row>
    <row r="2" spans="1:47" s="242" customFormat="1" ht="12.75" customHeight="1" x14ac:dyDescent="0.2">
      <c r="A2" s="243"/>
      <c r="B2" s="244"/>
      <c r="C2" s="244"/>
      <c r="D2" s="329"/>
      <c r="E2" s="330"/>
      <c r="F2" s="244"/>
      <c r="G2" s="244"/>
      <c r="H2" s="244"/>
      <c r="I2" s="244"/>
      <c r="J2" s="331"/>
      <c r="K2" s="244"/>
      <c r="L2" s="244"/>
      <c r="M2" s="244"/>
      <c r="N2" s="244"/>
      <c r="O2" s="244"/>
      <c r="P2" s="244"/>
      <c r="Q2" s="244"/>
      <c r="R2" s="332"/>
      <c r="S2" s="244"/>
      <c r="T2" s="244"/>
      <c r="U2" s="244"/>
      <c r="V2" s="244"/>
      <c r="W2" s="244"/>
      <c r="X2" s="244"/>
      <c r="Y2" s="244"/>
    </row>
    <row r="3" spans="1:47" s="242" customFormat="1" ht="12.75" customHeight="1" x14ac:dyDescent="0.2">
      <c r="A3" s="243"/>
      <c r="B3" s="589" t="s">
        <v>350</v>
      </c>
      <c r="C3" s="589"/>
      <c r="D3" s="589"/>
      <c r="E3" s="589"/>
      <c r="F3" s="589"/>
      <c r="G3" s="589"/>
      <c r="H3" s="589"/>
      <c r="I3" s="589"/>
      <c r="J3" s="589"/>
      <c r="K3" s="589"/>
      <c r="L3" s="589"/>
      <c r="M3" s="589"/>
      <c r="N3" s="589"/>
      <c r="O3" s="589"/>
      <c r="P3" s="590"/>
      <c r="Q3" s="590"/>
      <c r="R3" s="590"/>
      <c r="S3" s="590"/>
      <c r="T3" s="590"/>
      <c r="U3" s="590"/>
      <c r="V3" s="590"/>
      <c r="W3" s="590"/>
      <c r="X3" s="590"/>
      <c r="Y3" s="590"/>
    </row>
    <row r="4" spans="1:47" s="242" customFormat="1" ht="12.75" customHeight="1" x14ac:dyDescent="0.2">
      <c r="A4" s="243"/>
      <c r="B4" s="589"/>
      <c r="C4" s="589"/>
      <c r="D4" s="589"/>
      <c r="E4" s="589"/>
      <c r="F4" s="589"/>
      <c r="G4" s="589"/>
      <c r="H4" s="589"/>
      <c r="I4" s="589"/>
      <c r="J4" s="589"/>
      <c r="K4" s="589"/>
      <c r="L4" s="589"/>
      <c r="M4" s="589"/>
      <c r="N4" s="589"/>
      <c r="O4" s="589"/>
      <c r="P4" s="590"/>
      <c r="Q4" s="590"/>
      <c r="R4" s="590"/>
      <c r="S4" s="590"/>
      <c r="T4" s="590"/>
      <c r="U4" s="590"/>
      <c r="V4" s="590"/>
      <c r="W4" s="590"/>
      <c r="X4" s="590"/>
      <c r="Y4" s="590"/>
    </row>
    <row r="5" spans="1:47" s="242" customFormat="1" ht="12.75" customHeight="1" x14ac:dyDescent="0.2">
      <c r="A5" s="245"/>
      <c r="B5" s="243"/>
      <c r="C5" s="244"/>
      <c r="D5" s="329"/>
      <c r="E5" s="330"/>
      <c r="F5" s="244"/>
      <c r="G5" s="244"/>
      <c r="H5" s="244"/>
      <c r="I5" s="244"/>
      <c r="J5" s="331"/>
      <c r="K5" s="244"/>
      <c r="L5" s="244"/>
      <c r="M5" s="244"/>
      <c r="N5" s="244"/>
      <c r="O5" s="244"/>
      <c r="P5" s="244"/>
      <c r="Q5" s="244"/>
      <c r="R5" s="332"/>
      <c r="S5" s="244"/>
      <c r="T5" s="244"/>
      <c r="U5" s="244"/>
      <c r="V5" s="244"/>
      <c r="W5" s="244"/>
      <c r="X5" s="244"/>
      <c r="Y5" s="244"/>
    </row>
    <row r="6" spans="1:47" s="246" customFormat="1" x14ac:dyDescent="0.2">
      <c r="A6" s="591" t="s">
        <v>351</v>
      </c>
      <c r="B6" s="591"/>
      <c r="C6" s="591"/>
      <c r="D6" s="591"/>
      <c r="E6" s="591"/>
      <c r="F6" s="591"/>
      <c r="G6" s="591"/>
      <c r="H6" s="591"/>
      <c r="I6" s="591"/>
      <c r="J6" s="591"/>
      <c r="K6" s="591"/>
      <c r="L6" s="591"/>
      <c r="M6" s="591"/>
      <c r="N6" s="591"/>
      <c r="O6" s="591"/>
      <c r="P6" s="591"/>
      <c r="Q6" s="591"/>
      <c r="R6" s="591"/>
      <c r="S6" s="591"/>
      <c r="T6" s="591"/>
      <c r="U6" s="591"/>
      <c r="V6" s="591"/>
      <c r="W6" s="591"/>
      <c r="X6" s="591"/>
    </row>
    <row r="7" spans="1:47" s="246" customFormat="1" x14ac:dyDescent="0.2">
      <c r="A7" s="591" t="s">
        <v>352</v>
      </c>
      <c r="B7" s="591"/>
      <c r="C7" s="591"/>
      <c r="D7" s="591"/>
      <c r="E7" s="591"/>
      <c r="F7" s="591"/>
      <c r="G7" s="591"/>
      <c r="H7" s="591"/>
      <c r="I7" s="591"/>
      <c r="J7" s="591"/>
      <c r="K7" s="591"/>
      <c r="L7" s="591"/>
      <c r="M7" s="591"/>
      <c r="N7" s="591"/>
      <c r="O7" s="591"/>
      <c r="P7" s="591"/>
      <c r="Q7" s="591"/>
      <c r="R7" s="591"/>
      <c r="S7" s="591"/>
      <c r="T7" s="591"/>
      <c r="U7" s="591"/>
      <c r="V7" s="591"/>
      <c r="W7" s="591"/>
      <c r="X7" s="591"/>
    </row>
    <row r="8" spans="1:47" s="246" customFormat="1" ht="13.5" thickBot="1" x14ac:dyDescent="0.25">
      <c r="A8" s="247"/>
      <c r="B8" s="247"/>
      <c r="C8" s="247"/>
      <c r="D8" s="333"/>
      <c r="E8" s="334"/>
      <c r="F8" s="247"/>
      <c r="G8" s="247"/>
      <c r="H8" s="247"/>
      <c r="I8" s="247"/>
      <c r="J8" s="335"/>
      <c r="K8" s="247"/>
      <c r="L8" s="247"/>
      <c r="M8" s="247"/>
      <c r="N8" s="247"/>
      <c r="O8" s="247"/>
      <c r="P8" s="247"/>
      <c r="Q8" s="247"/>
      <c r="R8" s="336"/>
      <c r="S8" s="247"/>
      <c r="T8" s="247"/>
      <c r="U8" s="247"/>
      <c r="V8" s="247"/>
      <c r="W8" s="247"/>
      <c r="X8" s="248"/>
      <c r="Y8" s="248" t="s">
        <v>353</v>
      </c>
    </row>
    <row r="9" spans="1:47" s="250" customFormat="1" ht="25.5" customHeight="1" thickBot="1" x14ac:dyDescent="0.25">
      <c r="A9" s="627" t="s">
        <v>291</v>
      </c>
      <c r="B9" s="629" t="s">
        <v>354</v>
      </c>
      <c r="C9" s="631" t="s">
        <v>355</v>
      </c>
      <c r="D9" s="633" t="s">
        <v>294</v>
      </c>
      <c r="E9" s="635" t="s">
        <v>295</v>
      </c>
      <c r="F9" s="629" t="s">
        <v>296</v>
      </c>
      <c r="G9" s="617" t="s">
        <v>297</v>
      </c>
      <c r="H9" s="618"/>
      <c r="I9" s="618"/>
      <c r="J9" s="618"/>
      <c r="K9" s="619"/>
      <c r="L9" s="620" t="s">
        <v>298</v>
      </c>
      <c r="M9" s="618"/>
      <c r="N9" s="618"/>
      <c r="O9" s="618"/>
      <c r="P9" s="621"/>
      <c r="Q9" s="622" t="s">
        <v>299</v>
      </c>
      <c r="R9" s="624" t="s">
        <v>300</v>
      </c>
      <c r="S9" s="625"/>
      <c r="T9" s="625"/>
      <c r="U9" s="626"/>
      <c r="V9" s="640" t="s">
        <v>301</v>
      </c>
      <c r="W9" s="337"/>
      <c r="X9" s="640" t="s">
        <v>302</v>
      </c>
      <c r="Y9" s="637" t="s">
        <v>356</v>
      </c>
      <c r="Z9" s="249"/>
      <c r="AA9" s="249"/>
      <c r="AB9" s="242"/>
      <c r="AC9" s="242"/>
      <c r="AD9" s="242"/>
      <c r="AE9" s="242"/>
      <c r="AF9" s="242"/>
      <c r="AG9" s="242"/>
      <c r="AH9" s="242"/>
      <c r="AI9" s="242"/>
      <c r="AJ9" s="242"/>
      <c r="AK9" s="242"/>
      <c r="AL9" s="242"/>
      <c r="AM9" s="242"/>
      <c r="AN9" s="242"/>
      <c r="AO9" s="242"/>
      <c r="AP9" s="242"/>
      <c r="AQ9" s="242"/>
      <c r="AR9" s="242"/>
      <c r="AS9" s="242"/>
      <c r="AT9" s="242"/>
      <c r="AU9" s="242"/>
    </row>
    <row r="10" spans="1:47" s="250" customFormat="1" ht="68.25" thickBot="1" x14ac:dyDescent="0.25">
      <c r="A10" s="628"/>
      <c r="B10" s="630"/>
      <c r="C10" s="632"/>
      <c r="D10" s="634"/>
      <c r="E10" s="636"/>
      <c r="F10" s="630"/>
      <c r="G10" s="338" t="s">
        <v>304</v>
      </c>
      <c r="H10" s="339" t="s">
        <v>305</v>
      </c>
      <c r="I10" s="340" t="s">
        <v>306</v>
      </c>
      <c r="J10" s="341" t="s">
        <v>307</v>
      </c>
      <c r="K10" s="342" t="s">
        <v>306</v>
      </c>
      <c r="L10" s="343" t="s">
        <v>304</v>
      </c>
      <c r="M10" s="339" t="s">
        <v>305</v>
      </c>
      <c r="N10" s="340" t="s">
        <v>306</v>
      </c>
      <c r="O10" s="344" t="s">
        <v>307</v>
      </c>
      <c r="P10" s="345" t="s">
        <v>306</v>
      </c>
      <c r="Q10" s="623"/>
      <c r="R10" s="346" t="s">
        <v>308</v>
      </c>
      <c r="S10" s="347" t="s">
        <v>309</v>
      </c>
      <c r="T10" s="348" t="s">
        <v>310</v>
      </c>
      <c r="U10" s="349" t="s">
        <v>311</v>
      </c>
      <c r="V10" s="641"/>
      <c r="W10" s="350" t="s">
        <v>357</v>
      </c>
      <c r="X10" s="642"/>
      <c r="Y10" s="638"/>
      <c r="Z10" s="249"/>
      <c r="AA10" s="249"/>
      <c r="AB10" s="242"/>
      <c r="AC10" s="242"/>
      <c r="AD10" s="242"/>
      <c r="AE10" s="242"/>
      <c r="AF10" s="242"/>
      <c r="AG10" s="242"/>
      <c r="AH10" s="242"/>
      <c r="AI10" s="242"/>
      <c r="AJ10" s="242"/>
      <c r="AK10" s="242"/>
      <c r="AL10" s="242"/>
      <c r="AM10" s="242"/>
      <c r="AN10" s="242"/>
      <c r="AO10" s="242"/>
      <c r="AP10" s="242"/>
      <c r="AQ10" s="242"/>
      <c r="AR10" s="242"/>
      <c r="AS10" s="242"/>
      <c r="AT10" s="242"/>
      <c r="AU10" s="242"/>
    </row>
    <row r="11" spans="1:47" s="276" customFormat="1" ht="88.5" customHeight="1" x14ac:dyDescent="0.2">
      <c r="A11" s="628"/>
      <c r="B11" s="630"/>
      <c r="C11" s="632"/>
      <c r="D11" s="634"/>
      <c r="E11" s="636"/>
      <c r="F11" s="630"/>
      <c r="G11" s="351" t="s">
        <v>312</v>
      </c>
      <c r="H11" s="352" t="s">
        <v>313</v>
      </c>
      <c r="I11" s="353"/>
      <c r="J11" s="354" t="s">
        <v>314</v>
      </c>
      <c r="K11" s="355"/>
      <c r="L11" s="356" t="s">
        <v>315</v>
      </c>
      <c r="M11" s="352" t="s">
        <v>316</v>
      </c>
      <c r="N11" s="353"/>
      <c r="O11" s="352" t="s">
        <v>317</v>
      </c>
      <c r="P11" s="357"/>
      <c r="Q11" s="358" t="s">
        <v>318</v>
      </c>
      <c r="R11" s="359" t="s">
        <v>319</v>
      </c>
      <c r="S11" s="360" t="s">
        <v>320</v>
      </c>
      <c r="T11" s="361" t="s">
        <v>321</v>
      </c>
      <c r="U11" s="362" t="s">
        <v>322</v>
      </c>
      <c r="V11" s="363" t="s">
        <v>323</v>
      </c>
      <c r="W11" s="364" t="s">
        <v>323</v>
      </c>
      <c r="X11" s="364" t="s">
        <v>324</v>
      </c>
      <c r="Y11" s="639"/>
      <c r="Z11" s="275"/>
      <c r="AA11" s="275"/>
      <c r="AB11" s="242"/>
      <c r="AC11" s="242"/>
      <c r="AD11" s="242"/>
      <c r="AE11" s="242"/>
      <c r="AF11" s="242"/>
      <c r="AG11" s="242"/>
      <c r="AH11" s="242"/>
      <c r="AI11" s="242"/>
      <c r="AJ11" s="242"/>
      <c r="AK11" s="242"/>
      <c r="AL11" s="242"/>
      <c r="AM11" s="242"/>
      <c r="AN11" s="242"/>
      <c r="AO11" s="242"/>
      <c r="AP11" s="242"/>
      <c r="AQ11" s="242"/>
      <c r="AR11" s="242"/>
      <c r="AS11" s="242"/>
      <c r="AT11" s="242"/>
      <c r="AU11" s="242"/>
    </row>
    <row r="12" spans="1:47" s="292" customFormat="1" x14ac:dyDescent="0.2">
      <c r="A12" s="365"/>
      <c r="B12" s="366"/>
      <c r="C12" s="367"/>
      <c r="D12" s="368"/>
      <c r="E12" s="369"/>
      <c r="F12" s="368"/>
      <c r="G12" s="370"/>
      <c r="H12" s="370"/>
      <c r="I12" s="371"/>
      <c r="J12" s="370"/>
      <c r="K12" s="370"/>
      <c r="L12" s="372"/>
      <c r="M12" s="372"/>
      <c r="N12" s="373"/>
      <c r="O12" s="372"/>
      <c r="P12" s="372"/>
      <c r="Q12" s="370"/>
      <c r="R12" s="370"/>
      <c r="S12" s="374"/>
      <c r="T12" s="372"/>
      <c r="U12" s="370"/>
      <c r="V12" s="370"/>
      <c r="W12" s="370"/>
      <c r="X12" s="370"/>
      <c r="Y12" s="375"/>
      <c r="Z12" s="291"/>
      <c r="AA12" s="291"/>
      <c r="AB12" s="242"/>
      <c r="AC12" s="242"/>
      <c r="AD12" s="242"/>
      <c r="AE12" s="242"/>
      <c r="AF12" s="242"/>
      <c r="AG12" s="242"/>
      <c r="AH12" s="242"/>
      <c r="AI12" s="242"/>
      <c r="AJ12" s="242"/>
      <c r="AK12" s="242"/>
      <c r="AL12" s="242"/>
      <c r="AM12" s="242"/>
      <c r="AN12" s="242"/>
      <c r="AO12" s="242"/>
      <c r="AP12" s="242"/>
      <c r="AQ12" s="242"/>
      <c r="AR12" s="242"/>
      <c r="AS12" s="242"/>
      <c r="AT12" s="242"/>
      <c r="AU12" s="242"/>
    </row>
    <row r="13" spans="1:47" s="389" customFormat="1" ht="110.25" customHeight="1" x14ac:dyDescent="0.2">
      <c r="A13" s="365">
        <v>1</v>
      </c>
      <c r="B13" s="376" t="s">
        <v>358</v>
      </c>
      <c r="C13" s="377" t="s">
        <v>359</v>
      </c>
      <c r="D13" s="378" t="s">
        <v>360</v>
      </c>
      <c r="E13" s="379" t="s">
        <v>361</v>
      </c>
      <c r="F13" s="380" t="s">
        <v>362</v>
      </c>
      <c r="G13" s="381">
        <f>115000*$D$16</f>
        <v>224920.44999999998</v>
      </c>
      <c r="H13" s="381">
        <v>134952</v>
      </c>
      <c r="I13" s="382">
        <v>60</v>
      </c>
      <c r="J13" s="381">
        <v>89968</v>
      </c>
      <c r="K13" s="381">
        <v>40</v>
      </c>
      <c r="L13" s="383"/>
      <c r="M13" s="383"/>
      <c r="N13" s="384"/>
      <c r="O13" s="385"/>
      <c r="P13" s="383"/>
      <c r="Q13" s="381">
        <v>134952</v>
      </c>
      <c r="R13" s="381">
        <v>89968</v>
      </c>
      <c r="S13" s="386"/>
      <c r="T13" s="383"/>
      <c r="U13" s="381"/>
      <c r="V13" s="381"/>
      <c r="W13" s="381">
        <v>224920</v>
      </c>
      <c r="X13" s="370">
        <f>Q13+R13</f>
        <v>224920</v>
      </c>
      <c r="Y13" s="387" t="s">
        <v>363</v>
      </c>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row>
    <row r="14" spans="1:47" s="389" customFormat="1" ht="123.75" customHeight="1" x14ac:dyDescent="0.2">
      <c r="A14" s="390">
        <v>2</v>
      </c>
      <c r="B14" s="391" t="s">
        <v>325</v>
      </c>
      <c r="C14" s="377" t="s">
        <v>364</v>
      </c>
      <c r="D14" s="379" t="s">
        <v>365</v>
      </c>
      <c r="E14" s="379" t="s">
        <v>366</v>
      </c>
      <c r="F14" s="392" t="s">
        <v>367</v>
      </c>
      <c r="G14" s="381">
        <v>5867490</v>
      </c>
      <c r="H14" s="381">
        <v>5867490</v>
      </c>
      <c r="I14" s="382">
        <v>100</v>
      </c>
      <c r="J14" s="381">
        <v>0</v>
      </c>
      <c r="K14" s="381">
        <v>0</v>
      </c>
      <c r="L14" s="383"/>
      <c r="M14" s="383"/>
      <c r="N14" s="384"/>
      <c r="O14" s="385"/>
      <c r="P14" s="383"/>
      <c r="Q14" s="381">
        <v>5867490</v>
      </c>
      <c r="R14" s="381"/>
      <c r="S14" s="386"/>
      <c r="T14" s="383"/>
      <c r="U14" s="381"/>
      <c r="V14" s="381"/>
      <c r="W14" s="381"/>
      <c r="X14" s="381">
        <v>5867490</v>
      </c>
      <c r="Y14" s="393" t="s">
        <v>368</v>
      </c>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row>
    <row r="15" spans="1:47" s="407" customFormat="1" ht="25.5" customHeight="1" thickBot="1" x14ac:dyDescent="0.25">
      <c r="A15" s="395"/>
      <c r="B15" s="396"/>
      <c r="C15" s="397"/>
      <c r="D15" s="398"/>
      <c r="E15" s="399"/>
      <c r="F15" s="400"/>
      <c r="G15" s="401">
        <f>SUM(G13:G14)</f>
        <v>6092410.4500000002</v>
      </c>
      <c r="H15" s="401">
        <f>SUM(H13:H14)</f>
        <v>6002442</v>
      </c>
      <c r="I15" s="401">
        <v>60</v>
      </c>
      <c r="J15" s="401">
        <f>SUM(J12:J13)</f>
        <v>89968</v>
      </c>
      <c r="K15" s="402">
        <v>40</v>
      </c>
      <c r="L15" s="401"/>
      <c r="M15" s="401"/>
      <c r="N15" s="403"/>
      <c r="O15" s="401"/>
      <c r="P15" s="403"/>
      <c r="Q15" s="401">
        <f>SUM(Q12:Q13)</f>
        <v>134952</v>
      </c>
      <c r="R15" s="401">
        <f>SUM(R12:R13)</f>
        <v>89968</v>
      </c>
      <c r="S15" s="404"/>
      <c r="T15" s="401">
        <f>SUM(T12:T12)</f>
        <v>0</v>
      </c>
      <c r="U15" s="404">
        <f>SUM(U13:U13)</f>
        <v>0</v>
      </c>
      <c r="V15" s="404"/>
      <c r="W15" s="401"/>
      <c r="X15" s="405">
        <f>SUM(X12:X13)</f>
        <v>224920</v>
      </c>
      <c r="Y15" s="406"/>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row>
    <row r="16" spans="1:47" s="242" customFormat="1" ht="20.25" customHeight="1" thickBot="1" x14ac:dyDescent="0.25">
      <c r="A16" s="615"/>
      <c r="B16" s="616"/>
      <c r="C16" s="616"/>
      <c r="D16" s="408">
        <v>1.95583</v>
      </c>
      <c r="E16" s="409"/>
      <c r="F16" s="410"/>
      <c r="G16" s="410"/>
      <c r="H16" s="411"/>
      <c r="I16" s="410"/>
      <c r="J16" s="412"/>
      <c r="K16" s="410"/>
      <c r="L16" s="410"/>
      <c r="M16" s="410"/>
      <c r="N16" s="410"/>
      <c r="O16" s="410"/>
      <c r="P16" s="410"/>
      <c r="Q16" s="413"/>
      <c r="R16" s="414"/>
      <c r="S16" s="415"/>
      <c r="T16" s="415"/>
      <c r="U16" s="415"/>
      <c r="V16" s="413"/>
      <c r="W16" s="413"/>
      <c r="X16" s="413"/>
      <c r="Y16" s="416"/>
    </row>
    <row r="17" spans="1:51" s="242" customFormat="1" ht="12.75" hidden="1" customHeight="1" thickBot="1" x14ac:dyDescent="0.25">
      <c r="A17" s="417"/>
      <c r="B17" s="418"/>
      <c r="C17" s="410"/>
      <c r="D17" s="419"/>
      <c r="E17" s="420"/>
      <c r="F17" s="420"/>
      <c r="G17" s="420"/>
      <c r="H17" s="420"/>
      <c r="I17" s="420"/>
      <c r="J17" s="421"/>
      <c r="K17" s="420"/>
      <c r="L17" s="420"/>
      <c r="M17" s="420"/>
      <c r="N17" s="420"/>
      <c r="O17" s="420"/>
      <c r="P17" s="420"/>
      <c r="Q17" s="420"/>
      <c r="R17" s="420"/>
      <c r="S17" s="420"/>
      <c r="T17" s="420"/>
      <c r="U17" s="420"/>
      <c r="V17" s="420"/>
      <c r="W17" s="420"/>
      <c r="X17" s="420"/>
      <c r="Y17" s="422"/>
      <c r="AT17"/>
      <c r="AU17"/>
    </row>
    <row r="18" spans="1:51" s="242" customFormat="1" hidden="1" x14ac:dyDescent="0.2">
      <c r="A18" s="305"/>
      <c r="B18" s="420"/>
      <c r="C18" s="420"/>
      <c r="D18" s="419"/>
      <c r="E18" s="420"/>
      <c r="F18" s="420"/>
      <c r="G18" s="420"/>
      <c r="H18" s="420"/>
      <c r="I18" s="420"/>
      <c r="J18" s="421"/>
      <c r="K18" s="420"/>
      <c r="L18" s="420"/>
      <c r="M18" s="420"/>
      <c r="N18" s="420"/>
      <c r="O18" s="420"/>
      <c r="P18" s="420"/>
      <c r="Q18" s="420"/>
      <c r="R18" s="420"/>
      <c r="S18" s="420"/>
      <c r="T18" s="420"/>
      <c r="U18" s="420"/>
      <c r="V18" s="420"/>
      <c r="W18" s="420"/>
      <c r="X18" s="420"/>
      <c r="Y18" s="422"/>
      <c r="AT18"/>
      <c r="AU18"/>
    </row>
    <row r="19" spans="1:51" s="242" customFormat="1" hidden="1" x14ac:dyDescent="0.2">
      <c r="A19" s="423"/>
      <c r="B19" s="420"/>
      <c r="C19" s="420"/>
      <c r="D19" s="419"/>
      <c r="E19" s="420"/>
      <c r="F19" s="420"/>
      <c r="G19" s="420"/>
      <c r="H19" s="420"/>
      <c r="I19" s="420"/>
      <c r="J19" s="421"/>
      <c r="K19" s="420"/>
      <c r="L19" s="420"/>
      <c r="M19" s="420"/>
      <c r="N19" s="420"/>
      <c r="O19" s="420"/>
      <c r="P19" s="420"/>
      <c r="Q19" s="420"/>
      <c r="R19" s="420"/>
      <c r="S19" s="420"/>
      <c r="T19" s="420"/>
      <c r="U19" s="420"/>
      <c r="V19" s="420"/>
      <c r="W19" s="420"/>
      <c r="X19" s="420"/>
      <c r="Y19" s="422"/>
      <c r="AT19"/>
      <c r="AU19"/>
    </row>
    <row r="20" spans="1:51" s="242" customFormat="1" hidden="1" x14ac:dyDescent="0.2">
      <c r="A20" s="423"/>
      <c r="B20" s="420"/>
      <c r="C20" s="420"/>
      <c r="D20" s="419"/>
      <c r="E20" s="420"/>
      <c r="F20" s="420"/>
      <c r="G20" s="420"/>
      <c r="H20" s="420"/>
      <c r="I20" s="420"/>
      <c r="J20" s="421"/>
      <c r="K20" s="420"/>
      <c r="L20" s="420"/>
      <c r="M20" s="420"/>
      <c r="N20" s="420"/>
      <c r="O20" s="420"/>
      <c r="P20" s="420"/>
      <c r="Q20" s="420"/>
      <c r="R20" s="420"/>
      <c r="S20" s="420"/>
      <c r="T20" s="420"/>
      <c r="U20" s="420"/>
      <c r="V20" s="420"/>
      <c r="W20" s="420"/>
      <c r="X20" s="420"/>
      <c r="Y20" s="422"/>
      <c r="AH20"/>
      <c r="AI20"/>
      <c r="AJ20"/>
      <c r="AK20"/>
      <c r="AL20"/>
      <c r="AM20"/>
      <c r="AN20"/>
      <c r="AO20"/>
      <c r="AP20"/>
      <c r="AQ20"/>
      <c r="AT20"/>
      <c r="AU20"/>
    </row>
    <row r="21" spans="1:51" s="242" customFormat="1" hidden="1" x14ac:dyDescent="0.2">
      <c r="A21" s="423"/>
      <c r="B21" s="420"/>
      <c r="C21" s="420"/>
      <c r="D21" s="419"/>
      <c r="E21" s="420"/>
      <c r="F21" s="420"/>
      <c r="G21" s="420"/>
      <c r="H21" s="420"/>
      <c r="I21" s="420"/>
      <c r="J21" s="421"/>
      <c r="K21" s="420"/>
      <c r="L21" s="420"/>
      <c r="M21" s="420"/>
      <c r="N21" s="420"/>
      <c r="O21" s="420"/>
      <c r="P21" s="420"/>
      <c r="Q21" s="420"/>
      <c r="R21" s="420"/>
      <c r="S21" s="420"/>
      <c r="T21" s="420"/>
      <c r="U21" s="420"/>
      <c r="V21" s="420"/>
      <c r="W21" s="420"/>
      <c r="X21" s="420"/>
      <c r="Y21" s="422"/>
      <c r="AH21"/>
      <c r="AI21"/>
      <c r="AJ21"/>
      <c r="AK21"/>
      <c r="AL21"/>
      <c r="AM21"/>
      <c r="AN21"/>
      <c r="AO21"/>
      <c r="AP21"/>
      <c r="AQ21"/>
    </row>
    <row r="22" spans="1:51" s="242" customFormat="1" hidden="1" x14ac:dyDescent="0.2">
      <c r="A22" s="423"/>
      <c r="B22" s="420"/>
      <c r="C22" s="420"/>
      <c r="D22" s="419"/>
      <c r="E22" s="420"/>
      <c r="F22" s="420"/>
      <c r="G22" s="420"/>
      <c r="H22" s="420"/>
      <c r="I22" s="420"/>
      <c r="J22" s="421"/>
      <c r="K22" s="420"/>
      <c r="L22" s="420"/>
      <c r="M22" s="420"/>
      <c r="N22" s="420"/>
      <c r="O22" s="420"/>
      <c r="P22" s="420"/>
      <c r="Q22" s="420"/>
      <c r="R22" s="420"/>
      <c r="S22" s="420"/>
      <c r="T22" s="420"/>
      <c r="U22" s="420"/>
      <c r="V22" s="420"/>
      <c r="W22" s="420"/>
      <c r="X22" s="420"/>
      <c r="Y22" s="422"/>
      <c r="AH22"/>
      <c r="AI22"/>
      <c r="AJ22"/>
      <c r="AK22"/>
      <c r="AL22"/>
      <c r="AM22"/>
      <c r="AN22"/>
      <c r="AO22"/>
      <c r="AP22"/>
      <c r="AQ22"/>
      <c r="AR22"/>
      <c r="AS22"/>
    </row>
    <row r="23" spans="1:51" s="242" customFormat="1" hidden="1" x14ac:dyDescent="0.2">
      <c r="A23" s="423"/>
      <c r="B23" s="420"/>
      <c r="C23" s="420"/>
      <c r="D23" s="419"/>
      <c r="E23" s="420"/>
      <c r="F23" s="420"/>
      <c r="G23" s="420"/>
      <c r="H23" s="420"/>
      <c r="I23" s="420"/>
      <c r="J23" s="421"/>
      <c r="K23" s="420"/>
      <c r="L23" s="420"/>
      <c r="M23" s="420"/>
      <c r="N23" s="420"/>
      <c r="O23" s="420"/>
      <c r="P23" s="420"/>
      <c r="Q23" s="420"/>
      <c r="R23" s="420"/>
      <c r="S23" s="420"/>
      <c r="T23" s="420"/>
      <c r="U23" s="420"/>
      <c r="V23" s="420"/>
      <c r="W23" s="420"/>
      <c r="X23" s="420"/>
      <c r="Y23" s="422"/>
      <c r="AH23"/>
      <c r="AI23"/>
      <c r="AJ23"/>
      <c r="AK23"/>
      <c r="AL23"/>
      <c r="AM23"/>
      <c r="AN23"/>
      <c r="AO23"/>
      <c r="AP23"/>
      <c r="AQ23"/>
      <c r="AR23"/>
      <c r="AS23"/>
    </row>
    <row r="24" spans="1:51" s="242" customFormat="1" hidden="1" x14ac:dyDescent="0.2">
      <c r="A24" s="423"/>
      <c r="B24" s="420"/>
      <c r="C24" s="420"/>
      <c r="D24" s="419"/>
      <c r="E24" s="420"/>
      <c r="F24" s="420"/>
      <c r="G24" s="420"/>
      <c r="H24" s="420"/>
      <c r="I24" s="420"/>
      <c r="J24" s="421"/>
      <c r="K24" s="420"/>
      <c r="L24" s="420"/>
      <c r="M24" s="420"/>
      <c r="N24" s="420"/>
      <c r="O24" s="420"/>
      <c r="P24" s="420"/>
      <c r="Q24" s="420"/>
      <c r="R24" s="420"/>
      <c r="S24" s="420"/>
      <c r="T24" s="420"/>
      <c r="U24" s="420"/>
      <c r="V24" s="420"/>
      <c r="W24" s="420"/>
      <c r="X24" s="420"/>
      <c r="Y24" s="422"/>
      <c r="AH24"/>
      <c r="AI24"/>
      <c r="AJ24"/>
      <c r="AK24"/>
      <c r="AL24"/>
      <c r="AM24"/>
      <c r="AN24"/>
      <c r="AO24"/>
      <c r="AP24"/>
      <c r="AQ24"/>
      <c r="AR24"/>
      <c r="AS24"/>
    </row>
    <row r="25" spans="1:51" s="242" customFormat="1" hidden="1" x14ac:dyDescent="0.2">
      <c r="A25" s="423"/>
      <c r="B25" s="420"/>
      <c r="C25" s="420"/>
      <c r="D25" s="419"/>
      <c r="E25" s="420"/>
      <c r="F25" s="420"/>
      <c r="G25" s="420"/>
      <c r="H25" s="420"/>
      <c r="I25" s="420"/>
      <c r="J25" s="421"/>
      <c r="K25" s="420"/>
      <c r="L25" s="420"/>
      <c r="M25" s="420"/>
      <c r="N25" s="420"/>
      <c r="O25" s="420"/>
      <c r="P25" s="420"/>
      <c r="Q25" s="420"/>
      <c r="R25" s="420"/>
      <c r="S25" s="420"/>
      <c r="T25" s="420"/>
      <c r="U25" s="420"/>
      <c r="V25" s="420"/>
      <c r="W25" s="420"/>
      <c r="X25" s="420"/>
      <c r="Y25" s="422"/>
      <c r="AR25"/>
      <c r="AS25"/>
      <c r="AT25"/>
      <c r="AU25"/>
    </row>
    <row r="26" spans="1:51" s="242" customFormat="1" ht="5.25" hidden="1" customHeight="1" x14ac:dyDescent="0.2">
      <c r="A26" s="423"/>
      <c r="B26" s="420"/>
      <c r="C26" s="420"/>
      <c r="D26" s="419"/>
      <c r="E26" s="420"/>
      <c r="F26" s="420"/>
      <c r="G26" s="420"/>
      <c r="H26" s="420"/>
      <c r="I26" s="420"/>
      <c r="J26" s="421"/>
      <c r="K26" s="420"/>
      <c r="L26" s="420"/>
      <c r="M26" s="420"/>
      <c r="N26" s="420"/>
      <c r="O26" s="420"/>
      <c r="P26" s="420"/>
      <c r="Q26" s="420"/>
      <c r="R26" s="420"/>
      <c r="S26" s="420"/>
      <c r="T26" s="420"/>
      <c r="U26" s="420"/>
      <c r="V26" s="420"/>
      <c r="W26" s="420"/>
      <c r="X26" s="420"/>
      <c r="Y26" s="422"/>
      <c r="AT26"/>
      <c r="AU26"/>
    </row>
    <row r="27" spans="1:51" s="242" customFormat="1" hidden="1" x14ac:dyDescent="0.2">
      <c r="A27" s="423"/>
      <c r="B27" s="420"/>
      <c r="C27" s="420"/>
      <c r="D27" s="419"/>
      <c r="E27" s="420"/>
      <c r="F27" s="420"/>
      <c r="G27" s="420"/>
      <c r="H27" s="420"/>
      <c r="I27" s="420"/>
      <c r="J27" s="421"/>
      <c r="K27" s="420"/>
      <c r="L27" s="420"/>
      <c r="M27" s="420"/>
      <c r="N27" s="420"/>
      <c r="O27" s="420"/>
      <c r="P27" s="420"/>
      <c r="Q27" s="420"/>
      <c r="R27" s="420"/>
      <c r="S27" s="420"/>
      <c r="T27" s="420"/>
      <c r="U27" s="420"/>
      <c r="V27" s="420"/>
      <c r="W27" s="420"/>
      <c r="X27" s="420"/>
      <c r="Y27" s="422"/>
      <c r="AT27"/>
      <c r="AU27"/>
    </row>
    <row r="28" spans="1:51" s="242" customFormat="1" ht="12.75" hidden="1" customHeight="1" thickBot="1" x14ac:dyDescent="0.25">
      <c r="A28" s="423"/>
      <c r="B28" s="420"/>
      <c r="C28" s="420"/>
      <c r="D28" s="424"/>
      <c r="E28" s="425"/>
      <c r="F28" s="425"/>
      <c r="G28" s="425"/>
      <c r="H28" s="425"/>
      <c r="I28" s="425"/>
      <c r="J28" s="426"/>
      <c r="K28" s="425"/>
      <c r="L28" s="425"/>
      <c r="M28" s="425"/>
      <c r="N28" s="425"/>
      <c r="O28" s="425"/>
      <c r="P28" s="425"/>
      <c r="Q28" s="425"/>
      <c r="R28" s="425"/>
      <c r="S28" s="425"/>
      <c r="T28" s="425"/>
      <c r="U28" s="425"/>
      <c r="V28" s="425"/>
      <c r="W28" s="425"/>
      <c r="X28" s="425"/>
      <c r="Y28" s="427"/>
      <c r="AT28"/>
      <c r="AU28"/>
    </row>
    <row r="29" spans="1:51" s="242" customFormat="1" ht="13.5" hidden="1" thickBot="1" x14ac:dyDescent="0.25">
      <c r="A29" s="428"/>
      <c r="B29" s="425"/>
      <c r="C29" s="425"/>
      <c r="D29" s="429"/>
      <c r="E29" s="430"/>
      <c r="J29" s="431"/>
      <c r="Q29" s="301"/>
      <c r="R29" s="432"/>
      <c r="S29" s="312"/>
      <c r="T29" s="312"/>
      <c r="U29" s="312"/>
      <c r="V29" s="301"/>
      <c r="W29" s="301"/>
      <c r="X29" s="301"/>
      <c r="Y29" s="301"/>
      <c r="AT29"/>
      <c r="AU29"/>
    </row>
    <row r="30" spans="1:51" x14ac:dyDescent="0.2">
      <c r="O30" s="242"/>
      <c r="P30" s="242"/>
      <c r="Q30" s="242"/>
      <c r="R30" s="242"/>
      <c r="S30" s="242"/>
      <c r="T30" s="242"/>
      <c r="U30" s="242"/>
      <c r="V30" s="242"/>
      <c r="W30" s="242"/>
      <c r="X30" s="242"/>
      <c r="Y30" s="242"/>
      <c r="AG30"/>
      <c r="AH30"/>
      <c r="AI30"/>
      <c r="AJ30"/>
      <c r="AK30"/>
      <c r="AL30"/>
      <c r="AM30"/>
      <c r="AN30"/>
      <c r="AO30"/>
      <c r="AP30"/>
      <c r="AQ30"/>
    </row>
    <row r="31" spans="1:51" x14ac:dyDescent="0.2">
      <c r="O31" s="242"/>
      <c r="P31" s="242"/>
      <c r="Q31" s="242"/>
      <c r="R31" s="242"/>
      <c r="S31" s="242"/>
      <c r="T31" s="242"/>
      <c r="U31" s="242"/>
      <c r="V31" s="242"/>
      <c r="W31" s="242"/>
      <c r="X31" s="242"/>
      <c r="Y31" s="242"/>
      <c r="AG31"/>
      <c r="AH31"/>
      <c r="AI31"/>
      <c r="AJ31"/>
      <c r="AK31"/>
      <c r="AL31"/>
      <c r="AM31"/>
      <c r="AN31"/>
      <c r="AO31"/>
      <c r="AP31"/>
      <c r="AQ31"/>
      <c r="AY31" s="436"/>
    </row>
    <row r="32" spans="1:51" x14ac:dyDescent="0.2">
      <c r="O32" s="242"/>
      <c r="P32" s="242"/>
      <c r="Q32" s="242"/>
      <c r="R32" s="242"/>
      <c r="S32" s="242"/>
      <c r="T32" s="242"/>
      <c r="U32" s="242"/>
      <c r="V32" s="242"/>
      <c r="W32" s="242"/>
      <c r="X32" s="242"/>
      <c r="Y32" s="242"/>
      <c r="AG32"/>
      <c r="AH32"/>
      <c r="AI32"/>
      <c r="AJ32"/>
      <c r="AK32"/>
      <c r="AL32"/>
      <c r="AM32"/>
      <c r="AN32"/>
      <c r="AO32"/>
      <c r="AP32"/>
      <c r="AQ32"/>
    </row>
    <row r="33" spans="15:43" x14ac:dyDescent="0.2">
      <c r="O33" s="242"/>
      <c r="P33" s="242"/>
      <c r="Q33" s="242"/>
      <c r="R33" s="242"/>
      <c r="S33" s="242"/>
      <c r="T33" s="242"/>
      <c r="U33" s="242"/>
      <c r="V33" s="242"/>
      <c r="W33" s="242"/>
      <c r="X33" s="242"/>
      <c r="Y33" s="242"/>
      <c r="AG33"/>
      <c r="AH33"/>
      <c r="AI33"/>
      <c r="AJ33"/>
      <c r="AK33"/>
      <c r="AL33"/>
      <c r="AM33"/>
      <c r="AN33"/>
      <c r="AO33"/>
      <c r="AP33"/>
      <c r="AQ33"/>
    </row>
    <row r="34" spans="15:43" x14ac:dyDescent="0.2">
      <c r="O34" s="242"/>
      <c r="P34" s="242"/>
      <c r="Q34" s="242"/>
      <c r="R34" s="242"/>
      <c r="S34" s="242"/>
      <c r="T34" s="242"/>
      <c r="U34" s="242"/>
      <c r="V34" s="242"/>
      <c r="W34" s="242"/>
      <c r="X34" s="242"/>
      <c r="Y34" s="242"/>
      <c r="AG34"/>
      <c r="AH34"/>
      <c r="AI34"/>
      <c r="AJ34"/>
      <c r="AK34"/>
      <c r="AL34"/>
      <c r="AM34"/>
      <c r="AN34"/>
      <c r="AO34"/>
      <c r="AP34"/>
      <c r="AQ34"/>
    </row>
    <row r="35" spans="15:43" x14ac:dyDescent="0.2">
      <c r="O35" s="242"/>
      <c r="P35" s="242"/>
      <c r="Q35" s="242"/>
      <c r="R35" s="242"/>
      <c r="S35" s="242"/>
      <c r="T35" s="242"/>
      <c r="U35" s="242"/>
      <c r="V35" s="242"/>
      <c r="W35" s="242"/>
      <c r="X35" s="242"/>
      <c r="Y35" s="242"/>
      <c r="AG35"/>
      <c r="AH35"/>
      <c r="AI35"/>
      <c r="AJ35"/>
      <c r="AK35"/>
      <c r="AL35"/>
      <c r="AM35"/>
      <c r="AN35"/>
      <c r="AO35"/>
      <c r="AP35"/>
      <c r="AQ35"/>
    </row>
    <row r="36" spans="15:43" x14ac:dyDescent="0.2">
      <c r="O36" s="242"/>
      <c r="P36" s="242"/>
      <c r="Q36" s="242"/>
      <c r="R36" s="242"/>
      <c r="S36" s="242"/>
      <c r="T36" s="242"/>
      <c r="U36" s="242"/>
      <c r="V36" s="242"/>
      <c r="W36" s="242"/>
      <c r="X36" s="242"/>
      <c r="Y36" s="242"/>
      <c r="AG36"/>
      <c r="AH36"/>
      <c r="AI36"/>
      <c r="AJ36"/>
      <c r="AK36"/>
      <c r="AL36"/>
      <c r="AM36"/>
      <c r="AN36"/>
      <c r="AO36"/>
      <c r="AP36"/>
      <c r="AQ36"/>
    </row>
    <row r="37" spans="15:43" x14ac:dyDescent="0.2">
      <c r="O37" s="242"/>
      <c r="P37" s="242"/>
      <c r="Q37" s="242"/>
      <c r="R37" s="242"/>
      <c r="S37" s="242"/>
      <c r="T37" s="242"/>
      <c r="U37" s="242"/>
      <c r="V37" s="242"/>
      <c r="W37" s="242"/>
      <c r="X37" s="242"/>
      <c r="Y37" s="242"/>
      <c r="AG37"/>
      <c r="AH37"/>
      <c r="AI37"/>
      <c r="AJ37"/>
      <c r="AK37"/>
      <c r="AL37"/>
      <c r="AM37"/>
      <c r="AN37"/>
      <c r="AO37"/>
      <c r="AP37"/>
      <c r="AQ37"/>
    </row>
    <row r="38" spans="15:43" x14ac:dyDescent="0.2">
      <c r="O38" s="242"/>
      <c r="P38" s="242"/>
      <c r="Q38" s="242"/>
      <c r="R38" s="242"/>
      <c r="S38" s="242"/>
      <c r="T38" s="242"/>
      <c r="U38" s="242"/>
      <c r="V38" s="242"/>
      <c r="W38" s="242"/>
      <c r="X38" s="242"/>
      <c r="Y38" s="242"/>
      <c r="AG38"/>
      <c r="AH38"/>
      <c r="AI38"/>
      <c r="AJ38"/>
      <c r="AK38"/>
      <c r="AL38"/>
      <c r="AM38"/>
      <c r="AN38"/>
      <c r="AO38"/>
      <c r="AP38"/>
      <c r="AQ38"/>
    </row>
    <row r="39" spans="15:43" x14ac:dyDescent="0.2">
      <c r="O39" s="242"/>
      <c r="P39" s="242"/>
      <c r="Q39" s="242"/>
      <c r="R39" s="242"/>
      <c r="S39" s="242"/>
      <c r="T39" s="242"/>
      <c r="U39" s="242"/>
      <c r="V39" s="242"/>
      <c r="W39" s="242"/>
      <c r="X39" s="242"/>
      <c r="Y39" s="242"/>
      <c r="AG39"/>
      <c r="AH39"/>
      <c r="AI39"/>
      <c r="AJ39"/>
      <c r="AK39"/>
      <c r="AL39"/>
      <c r="AM39"/>
      <c r="AN39"/>
      <c r="AO39"/>
      <c r="AP39"/>
      <c r="AQ39"/>
    </row>
    <row r="40" spans="15:43" x14ac:dyDescent="0.2">
      <c r="O40" s="242"/>
      <c r="P40" s="242"/>
      <c r="Q40" s="242"/>
      <c r="R40" s="242"/>
      <c r="S40" s="242"/>
      <c r="T40" s="242"/>
      <c r="U40" s="242"/>
      <c r="V40" s="242"/>
      <c r="W40" s="242"/>
      <c r="X40" s="242"/>
      <c r="Y40" s="242"/>
      <c r="AG40"/>
      <c r="AH40"/>
      <c r="AI40"/>
      <c r="AJ40"/>
      <c r="AK40"/>
      <c r="AL40"/>
      <c r="AM40"/>
      <c r="AN40"/>
      <c r="AO40"/>
      <c r="AP40"/>
      <c r="AQ40"/>
    </row>
    <row r="41" spans="15:43" x14ac:dyDescent="0.2">
      <c r="O41" s="242"/>
      <c r="P41" s="242"/>
      <c r="Q41" s="242"/>
      <c r="R41" s="242"/>
      <c r="S41" s="242"/>
      <c r="T41" s="242"/>
      <c r="U41" s="242"/>
      <c r="V41" s="242"/>
      <c r="W41" s="242"/>
      <c r="X41" s="242"/>
      <c r="Y41" s="242"/>
      <c r="AG41"/>
      <c r="AH41"/>
      <c r="AI41"/>
      <c r="AJ41"/>
      <c r="AK41"/>
      <c r="AL41"/>
      <c r="AM41"/>
      <c r="AN41"/>
      <c r="AO41"/>
      <c r="AP41"/>
      <c r="AQ41"/>
    </row>
    <row r="42" spans="15:43" x14ac:dyDescent="0.2">
      <c r="O42" s="242"/>
      <c r="P42" s="242"/>
      <c r="Q42" s="242"/>
      <c r="R42" s="242"/>
      <c r="S42" s="242"/>
      <c r="T42" s="242"/>
      <c r="U42" s="242"/>
      <c r="V42" s="242"/>
      <c r="W42" s="242"/>
      <c r="X42" s="242"/>
      <c r="Y42" s="242"/>
      <c r="AG42"/>
      <c r="AH42"/>
      <c r="AI42"/>
      <c r="AJ42"/>
      <c r="AK42"/>
      <c r="AL42"/>
      <c r="AM42"/>
      <c r="AN42"/>
      <c r="AO42"/>
      <c r="AP42"/>
      <c r="AQ42"/>
    </row>
    <row r="43" spans="15:43" x14ac:dyDescent="0.2">
      <c r="O43" s="242"/>
      <c r="P43" s="242"/>
      <c r="Q43" s="242"/>
      <c r="R43" s="242"/>
      <c r="S43" s="242"/>
      <c r="T43" s="242"/>
      <c r="U43" s="242"/>
      <c r="V43" s="242"/>
      <c r="W43" s="242"/>
      <c r="X43" s="242"/>
      <c r="Y43" s="242"/>
      <c r="AG43"/>
      <c r="AH43"/>
      <c r="AI43"/>
      <c r="AJ43"/>
      <c r="AK43"/>
      <c r="AL43"/>
      <c r="AM43"/>
      <c r="AN43"/>
      <c r="AO43"/>
      <c r="AP43"/>
      <c r="AQ43"/>
    </row>
    <row r="44" spans="15:43" x14ac:dyDescent="0.2">
      <c r="O44" s="242"/>
      <c r="P44" s="242"/>
      <c r="Q44" s="242"/>
      <c r="R44" s="242"/>
      <c r="S44" s="242"/>
      <c r="T44" s="242"/>
      <c r="U44" s="242"/>
      <c r="V44" s="242"/>
      <c r="W44" s="242"/>
      <c r="X44" s="242"/>
      <c r="Y44" s="242"/>
      <c r="AG44"/>
      <c r="AH44"/>
      <c r="AI44"/>
      <c r="AJ44"/>
      <c r="AK44"/>
      <c r="AL44"/>
      <c r="AM44"/>
      <c r="AN44"/>
      <c r="AO44"/>
      <c r="AP44"/>
      <c r="AQ44"/>
    </row>
    <row r="45" spans="15:43" x14ac:dyDescent="0.2">
      <c r="O45" s="242"/>
      <c r="P45" s="242"/>
      <c r="Q45" s="242"/>
      <c r="R45" s="242"/>
      <c r="S45" s="242"/>
      <c r="T45" s="242"/>
      <c r="U45" s="242"/>
      <c r="V45" s="242"/>
      <c r="W45" s="242"/>
      <c r="X45" s="242"/>
      <c r="Y45" s="242"/>
      <c r="AG45"/>
      <c r="AH45"/>
      <c r="AI45"/>
      <c r="AJ45"/>
      <c r="AK45"/>
      <c r="AL45"/>
      <c r="AM45"/>
      <c r="AN45"/>
      <c r="AO45"/>
      <c r="AP45"/>
      <c r="AQ45"/>
    </row>
    <row r="46" spans="15:43" x14ac:dyDescent="0.2">
      <c r="O46" s="242"/>
      <c r="P46" s="242"/>
      <c r="Q46" s="242"/>
      <c r="R46" s="242"/>
      <c r="S46" s="242"/>
      <c r="T46" s="242"/>
      <c r="U46" s="242"/>
      <c r="V46" s="242"/>
      <c r="W46" s="242"/>
      <c r="X46" s="242"/>
      <c r="Y46" s="242"/>
      <c r="AG46"/>
      <c r="AH46"/>
      <c r="AI46"/>
      <c r="AJ46"/>
      <c r="AK46"/>
      <c r="AL46"/>
      <c r="AM46"/>
      <c r="AN46"/>
      <c r="AO46"/>
      <c r="AP46"/>
      <c r="AQ46"/>
    </row>
    <row r="47" spans="15:43" x14ac:dyDescent="0.2">
      <c r="O47" s="242"/>
      <c r="P47" s="242"/>
      <c r="Q47" s="242"/>
      <c r="R47" s="242"/>
      <c r="S47" s="242"/>
      <c r="T47" s="242"/>
      <c r="U47" s="242"/>
      <c r="V47" s="242"/>
      <c r="W47" s="242"/>
      <c r="X47" s="242"/>
      <c r="Y47" s="242"/>
      <c r="AG47"/>
      <c r="AH47"/>
      <c r="AI47"/>
      <c r="AJ47"/>
      <c r="AK47"/>
      <c r="AL47"/>
      <c r="AM47"/>
      <c r="AN47"/>
      <c r="AO47"/>
      <c r="AP47"/>
      <c r="AQ47"/>
    </row>
    <row r="48" spans="15:43" x14ac:dyDescent="0.2">
      <c r="O48" s="242"/>
      <c r="P48" s="242"/>
      <c r="Q48" s="242"/>
      <c r="R48" s="242"/>
      <c r="S48" s="242"/>
      <c r="T48" s="242"/>
      <c r="U48" s="242"/>
      <c r="V48" s="242"/>
      <c r="W48" s="242"/>
      <c r="X48" s="242"/>
      <c r="Y48" s="242"/>
      <c r="AG48"/>
      <c r="AH48"/>
      <c r="AI48"/>
      <c r="AJ48"/>
      <c r="AK48"/>
      <c r="AL48"/>
      <c r="AM48"/>
      <c r="AN48"/>
      <c r="AO48"/>
      <c r="AP48"/>
      <c r="AQ48"/>
    </row>
    <row r="49" spans="15:43" x14ac:dyDescent="0.2">
      <c r="O49" s="242"/>
      <c r="P49" s="242"/>
      <c r="Q49" s="242"/>
      <c r="R49" s="242"/>
      <c r="S49" s="242"/>
      <c r="T49" s="242"/>
      <c r="U49" s="242"/>
      <c r="V49" s="242"/>
      <c r="W49" s="242"/>
      <c r="X49" s="242"/>
      <c r="Y49" s="242"/>
      <c r="AG49"/>
      <c r="AH49"/>
      <c r="AI49"/>
      <c r="AJ49"/>
      <c r="AK49"/>
      <c r="AL49"/>
      <c r="AM49"/>
      <c r="AN49"/>
      <c r="AO49"/>
      <c r="AP49"/>
      <c r="AQ49"/>
    </row>
    <row r="50" spans="15:43" x14ac:dyDescent="0.2">
      <c r="O50" s="242"/>
      <c r="P50" s="242"/>
      <c r="Q50" s="242"/>
      <c r="R50" s="242"/>
      <c r="S50" s="242"/>
      <c r="T50" s="242"/>
      <c r="U50" s="242"/>
      <c r="V50" s="242"/>
      <c r="W50" s="242"/>
      <c r="X50" s="242"/>
      <c r="Y50" s="242"/>
      <c r="AG50"/>
      <c r="AH50"/>
      <c r="AI50"/>
      <c r="AJ50"/>
      <c r="AK50"/>
      <c r="AL50"/>
      <c r="AM50"/>
      <c r="AN50"/>
      <c r="AO50"/>
      <c r="AP50"/>
      <c r="AQ50"/>
    </row>
    <row r="51" spans="15:43" x14ac:dyDescent="0.2">
      <c r="O51" s="242"/>
      <c r="P51" s="242"/>
      <c r="Q51" s="242"/>
      <c r="R51" s="242"/>
      <c r="S51" s="242"/>
      <c r="T51" s="242"/>
      <c r="U51" s="242"/>
      <c r="V51" s="242"/>
      <c r="W51" s="242"/>
      <c r="X51" s="242"/>
      <c r="Y51" s="242"/>
      <c r="AG51"/>
      <c r="AH51"/>
      <c r="AI51"/>
      <c r="AJ51"/>
      <c r="AK51"/>
      <c r="AL51"/>
      <c r="AM51"/>
      <c r="AN51"/>
      <c r="AO51"/>
      <c r="AP51"/>
      <c r="AQ51"/>
    </row>
    <row r="52" spans="15:43" x14ac:dyDescent="0.2">
      <c r="O52" s="242"/>
      <c r="P52" s="242"/>
      <c r="Q52" s="242"/>
      <c r="R52" s="242"/>
      <c r="S52" s="242"/>
      <c r="T52" s="242"/>
      <c r="U52" s="242"/>
      <c r="V52" s="242"/>
      <c r="W52" s="242"/>
      <c r="X52" s="242"/>
      <c r="Y52" s="242"/>
      <c r="AG52"/>
      <c r="AH52"/>
      <c r="AI52"/>
      <c r="AJ52"/>
      <c r="AK52"/>
      <c r="AL52"/>
      <c r="AM52"/>
      <c r="AN52"/>
      <c r="AO52"/>
      <c r="AP52"/>
      <c r="AQ52"/>
    </row>
    <row r="53" spans="15:43" x14ac:dyDescent="0.2">
      <c r="O53" s="242"/>
      <c r="P53" s="242"/>
      <c r="Q53" s="242"/>
      <c r="R53" s="242"/>
      <c r="S53" s="242"/>
      <c r="T53" s="242"/>
      <c r="U53" s="242"/>
      <c r="V53" s="242"/>
      <c r="W53" s="242"/>
      <c r="X53" s="242"/>
      <c r="Y53" s="242"/>
      <c r="AG53"/>
      <c r="AH53"/>
      <c r="AI53"/>
      <c r="AJ53"/>
      <c r="AK53"/>
      <c r="AL53"/>
      <c r="AM53"/>
      <c r="AN53"/>
      <c r="AO53"/>
      <c r="AP53"/>
      <c r="AQ53"/>
    </row>
    <row r="54" spans="15:43" x14ac:dyDescent="0.2">
      <c r="O54" s="242"/>
      <c r="P54" s="242"/>
      <c r="Q54" s="242"/>
      <c r="R54" s="242"/>
      <c r="S54" s="242"/>
      <c r="T54" s="242"/>
      <c r="U54" s="242"/>
      <c r="V54" s="242"/>
      <c r="W54" s="242"/>
      <c r="X54" s="242"/>
      <c r="Y54" s="242"/>
      <c r="AG54"/>
      <c r="AH54"/>
      <c r="AI54"/>
      <c r="AJ54"/>
      <c r="AK54"/>
      <c r="AL54"/>
      <c r="AM54"/>
      <c r="AN54"/>
      <c r="AO54"/>
      <c r="AP54"/>
      <c r="AQ54"/>
    </row>
    <row r="55" spans="15:43" x14ac:dyDescent="0.2">
      <c r="O55" s="242"/>
      <c r="P55" s="242"/>
      <c r="Q55" s="242"/>
      <c r="R55" s="242"/>
      <c r="S55" s="242"/>
      <c r="T55" s="242"/>
      <c r="U55" s="242"/>
      <c r="V55" s="242"/>
      <c r="W55" s="242"/>
      <c r="X55" s="242"/>
      <c r="Y55" s="242"/>
      <c r="AG55"/>
      <c r="AH55"/>
      <c r="AI55"/>
      <c r="AJ55"/>
      <c r="AK55"/>
      <c r="AL55"/>
      <c r="AM55"/>
      <c r="AN55"/>
      <c r="AO55"/>
      <c r="AP55"/>
      <c r="AQ55"/>
    </row>
    <row r="56" spans="15:43" x14ac:dyDescent="0.2">
      <c r="O56" s="242"/>
      <c r="P56" s="242"/>
      <c r="Q56" s="242"/>
      <c r="R56" s="242"/>
      <c r="S56" s="242"/>
      <c r="T56" s="242"/>
      <c r="U56" s="242"/>
      <c r="V56" s="242"/>
      <c r="W56" s="242"/>
      <c r="X56" s="242"/>
      <c r="Y56" s="242"/>
      <c r="AG56"/>
      <c r="AH56"/>
      <c r="AI56"/>
      <c r="AJ56"/>
      <c r="AK56"/>
      <c r="AL56"/>
      <c r="AM56"/>
      <c r="AN56"/>
      <c r="AO56"/>
      <c r="AP56"/>
      <c r="AQ56"/>
    </row>
    <row r="57" spans="15:43" x14ac:dyDescent="0.2">
      <c r="O57" s="242"/>
      <c r="P57" s="242"/>
      <c r="Q57" s="242"/>
      <c r="R57" s="242"/>
      <c r="S57" s="242"/>
      <c r="T57" s="242"/>
      <c r="U57" s="242"/>
      <c r="V57" s="242"/>
      <c r="W57" s="242"/>
      <c r="X57" s="242"/>
      <c r="Y57" s="242"/>
      <c r="AG57"/>
      <c r="AH57"/>
      <c r="AI57"/>
      <c r="AJ57"/>
      <c r="AK57"/>
      <c r="AL57"/>
      <c r="AM57"/>
      <c r="AN57"/>
      <c r="AO57"/>
      <c r="AP57"/>
      <c r="AQ57"/>
    </row>
    <row r="58" spans="15:43" x14ac:dyDescent="0.2">
      <c r="O58" s="242"/>
      <c r="P58" s="242"/>
      <c r="Q58" s="242"/>
      <c r="R58" s="242"/>
      <c r="S58" s="242"/>
      <c r="T58" s="242"/>
      <c r="U58" s="242"/>
      <c r="V58" s="242"/>
      <c r="W58" s="242"/>
      <c r="X58" s="242"/>
      <c r="Y58" s="242"/>
      <c r="AG58"/>
      <c r="AH58"/>
      <c r="AI58"/>
      <c r="AJ58"/>
      <c r="AK58"/>
      <c r="AL58"/>
      <c r="AM58"/>
      <c r="AN58"/>
      <c r="AO58"/>
      <c r="AP58"/>
      <c r="AQ58"/>
    </row>
  </sheetData>
  <mergeCells count="18">
    <mergeCell ref="A1:Y1"/>
    <mergeCell ref="B3:Y4"/>
    <mergeCell ref="A6:X6"/>
    <mergeCell ref="A7:X7"/>
    <mergeCell ref="A9:A11"/>
    <mergeCell ref="B9:B11"/>
    <mergeCell ref="C9:C11"/>
    <mergeCell ref="D9:D11"/>
    <mergeCell ref="E9:E11"/>
    <mergeCell ref="F9:F11"/>
    <mergeCell ref="Y9:Y11"/>
    <mergeCell ref="V9:V10"/>
    <mergeCell ref="X9:X10"/>
    <mergeCell ref="A16:C16"/>
    <mergeCell ref="G9:K9"/>
    <mergeCell ref="L9:P9"/>
    <mergeCell ref="Q9:Q10"/>
    <mergeCell ref="R9:U9"/>
  </mergeCells>
  <printOptions horizontalCentered="1"/>
  <pageMargins left="0.15748031496062992" right="0.15748031496062992" top="1.1417322834645669" bottom="0.23622047244094491" header="0.15748031496062992" footer="0.31496062992125984"/>
  <pageSetup paperSize="9" scale="46" orientation="landscape" r:id="rId1"/>
  <rowBreaks count="1" manualBreakCount="1">
    <brk id="25" max="16383" man="1"/>
  </rowBreaks>
  <colBreaks count="1" manualBreakCount="1">
    <brk id="2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7"/>
  <sheetViews>
    <sheetView tabSelected="1" view="pageBreakPreview" topLeftCell="B1" zoomScaleNormal="100" zoomScaleSheetLayoutView="100" workbookViewId="0">
      <selection activeCell="D13" sqref="D13"/>
    </sheetView>
  </sheetViews>
  <sheetFormatPr defaultRowHeight="12.75" x14ac:dyDescent="0.2"/>
  <cols>
    <col min="1" max="1" width="3.42578125" style="314" customWidth="1"/>
    <col min="2" max="2" width="7.85546875" style="315" customWidth="1"/>
    <col min="3" max="3" width="15.42578125" customWidth="1"/>
    <col min="4" max="4" width="18.85546875" customWidth="1"/>
    <col min="5" max="5" width="16.85546875" customWidth="1"/>
    <col min="6" max="6" width="14.140625" customWidth="1"/>
    <col min="7" max="7" width="6.28515625" customWidth="1"/>
    <col min="8" max="8" width="14.7109375" customWidth="1"/>
    <col min="9" max="9" width="3.5703125" customWidth="1"/>
    <col min="10" max="10" width="12.42578125" customWidth="1"/>
    <col min="11" max="11" width="3.28515625" customWidth="1"/>
    <col min="12" max="12" width="7.28515625" customWidth="1"/>
    <col min="13" max="13" width="12.28515625" customWidth="1"/>
    <col min="14" max="14" width="3.28515625" customWidth="1"/>
    <col min="15" max="15" width="13.7109375" customWidth="1"/>
    <col min="16" max="16" width="3.28515625" customWidth="1"/>
    <col min="17" max="17" width="10.42578125" style="313" customWidth="1"/>
    <col min="18" max="18" width="15.42578125" style="316" customWidth="1"/>
    <col min="19" max="19" width="16.5703125" style="316" customWidth="1"/>
    <col min="20" max="20" width="13.28515625" style="316" customWidth="1"/>
    <col min="21" max="21" width="12.140625" style="316" customWidth="1"/>
    <col min="22" max="22" width="15.7109375" style="313" customWidth="1"/>
    <col min="23" max="23" width="11" style="313" customWidth="1"/>
    <col min="24" max="24" width="23.42578125" style="313" customWidth="1"/>
    <col min="25" max="46" width="9.140625" style="242"/>
    <col min="257" max="257" width="3.42578125" customWidth="1"/>
    <col min="258" max="258" width="7.85546875" customWidth="1"/>
    <col min="259" max="259" width="15.42578125" customWidth="1"/>
    <col min="260" max="260" width="18.85546875" customWidth="1"/>
    <col min="261" max="261" width="16.85546875" customWidth="1"/>
    <col min="262" max="262" width="14.140625" customWidth="1"/>
    <col min="263" max="263" width="6.28515625" customWidth="1"/>
    <col min="264" max="264" width="14.7109375" customWidth="1"/>
    <col min="265" max="265" width="3.5703125" customWidth="1"/>
    <col min="266" max="266" width="12.42578125" customWidth="1"/>
    <col min="267" max="267" width="3.28515625" customWidth="1"/>
    <col min="268" max="268" width="7.28515625" customWidth="1"/>
    <col min="269" max="269" width="12.28515625" customWidth="1"/>
    <col min="270" max="270" width="3.28515625" customWidth="1"/>
    <col min="271" max="271" width="13.7109375" customWidth="1"/>
    <col min="272" max="272" width="3.28515625" customWidth="1"/>
    <col min="273" max="273" width="10.42578125" customWidth="1"/>
    <col min="274" max="274" width="15.42578125" customWidth="1"/>
    <col min="275" max="275" width="16.5703125" customWidth="1"/>
    <col min="276" max="276" width="13.28515625" customWidth="1"/>
    <col min="277" max="277" width="12.140625" customWidth="1"/>
    <col min="278" max="278" width="15.7109375" customWidth="1"/>
    <col min="279" max="279" width="11" customWidth="1"/>
    <col min="280" max="280" width="23.42578125" customWidth="1"/>
    <col min="513" max="513" width="3.42578125" customWidth="1"/>
    <col min="514" max="514" width="7.85546875" customWidth="1"/>
    <col min="515" max="515" width="15.42578125" customWidth="1"/>
    <col min="516" max="516" width="18.85546875" customWidth="1"/>
    <col min="517" max="517" width="16.85546875" customWidth="1"/>
    <col min="518" max="518" width="14.140625" customWidth="1"/>
    <col min="519" max="519" width="6.28515625" customWidth="1"/>
    <col min="520" max="520" width="14.7109375" customWidth="1"/>
    <col min="521" max="521" width="3.5703125" customWidth="1"/>
    <col min="522" max="522" width="12.42578125" customWidth="1"/>
    <col min="523" max="523" width="3.28515625" customWidth="1"/>
    <col min="524" max="524" width="7.28515625" customWidth="1"/>
    <col min="525" max="525" width="12.28515625" customWidth="1"/>
    <col min="526" max="526" width="3.28515625" customWidth="1"/>
    <col min="527" max="527" width="13.7109375" customWidth="1"/>
    <col min="528" max="528" width="3.28515625" customWidth="1"/>
    <col min="529" max="529" width="10.42578125" customWidth="1"/>
    <col min="530" max="530" width="15.42578125" customWidth="1"/>
    <col min="531" max="531" width="16.5703125" customWidth="1"/>
    <col min="532" max="532" width="13.28515625" customWidth="1"/>
    <col min="533" max="533" width="12.140625" customWidth="1"/>
    <col min="534" max="534" width="15.7109375" customWidth="1"/>
    <col min="535" max="535" width="11" customWidth="1"/>
    <col min="536" max="536" width="23.42578125" customWidth="1"/>
    <col min="769" max="769" width="3.42578125" customWidth="1"/>
    <col min="770" max="770" width="7.85546875" customWidth="1"/>
    <col min="771" max="771" width="15.42578125" customWidth="1"/>
    <col min="772" max="772" width="18.85546875" customWidth="1"/>
    <col min="773" max="773" width="16.85546875" customWidth="1"/>
    <col min="774" max="774" width="14.140625" customWidth="1"/>
    <col min="775" max="775" width="6.28515625" customWidth="1"/>
    <col min="776" max="776" width="14.7109375" customWidth="1"/>
    <col min="777" max="777" width="3.5703125" customWidth="1"/>
    <col min="778" max="778" width="12.42578125" customWidth="1"/>
    <col min="779" max="779" width="3.28515625" customWidth="1"/>
    <col min="780" max="780" width="7.28515625" customWidth="1"/>
    <col min="781" max="781" width="12.28515625" customWidth="1"/>
    <col min="782" max="782" width="3.28515625" customWidth="1"/>
    <col min="783" max="783" width="13.7109375" customWidth="1"/>
    <col min="784" max="784" width="3.28515625" customWidth="1"/>
    <col min="785" max="785" width="10.42578125" customWidth="1"/>
    <col min="786" max="786" width="15.42578125" customWidth="1"/>
    <col min="787" max="787" width="16.5703125" customWidth="1"/>
    <col min="788" max="788" width="13.28515625" customWidth="1"/>
    <col min="789" max="789" width="12.140625" customWidth="1"/>
    <col min="790" max="790" width="15.7109375" customWidth="1"/>
    <col min="791" max="791" width="11" customWidth="1"/>
    <col min="792" max="792" width="23.42578125" customWidth="1"/>
    <col min="1025" max="1025" width="3.42578125" customWidth="1"/>
    <col min="1026" max="1026" width="7.85546875" customWidth="1"/>
    <col min="1027" max="1027" width="15.42578125" customWidth="1"/>
    <col min="1028" max="1028" width="18.85546875" customWidth="1"/>
    <col min="1029" max="1029" width="16.85546875" customWidth="1"/>
    <col min="1030" max="1030" width="14.140625" customWidth="1"/>
    <col min="1031" max="1031" width="6.28515625" customWidth="1"/>
    <col min="1032" max="1032" width="14.7109375" customWidth="1"/>
    <col min="1033" max="1033" width="3.5703125" customWidth="1"/>
    <col min="1034" max="1034" width="12.42578125" customWidth="1"/>
    <col min="1035" max="1035" width="3.28515625" customWidth="1"/>
    <col min="1036" max="1036" width="7.28515625" customWidth="1"/>
    <col min="1037" max="1037" width="12.28515625" customWidth="1"/>
    <col min="1038" max="1038" width="3.28515625" customWidth="1"/>
    <col min="1039" max="1039" width="13.7109375" customWidth="1"/>
    <col min="1040" max="1040" width="3.28515625" customWidth="1"/>
    <col min="1041" max="1041" width="10.42578125" customWidth="1"/>
    <col min="1042" max="1042" width="15.42578125" customWidth="1"/>
    <col min="1043" max="1043" width="16.5703125" customWidth="1"/>
    <col min="1044" max="1044" width="13.28515625" customWidth="1"/>
    <col min="1045" max="1045" width="12.140625" customWidth="1"/>
    <col min="1046" max="1046" width="15.7109375" customWidth="1"/>
    <col min="1047" max="1047" width="11" customWidth="1"/>
    <col min="1048" max="1048" width="23.42578125" customWidth="1"/>
    <col min="1281" max="1281" width="3.42578125" customWidth="1"/>
    <col min="1282" max="1282" width="7.85546875" customWidth="1"/>
    <col min="1283" max="1283" width="15.42578125" customWidth="1"/>
    <col min="1284" max="1284" width="18.85546875" customWidth="1"/>
    <col min="1285" max="1285" width="16.85546875" customWidth="1"/>
    <col min="1286" max="1286" width="14.140625" customWidth="1"/>
    <col min="1287" max="1287" width="6.28515625" customWidth="1"/>
    <col min="1288" max="1288" width="14.7109375" customWidth="1"/>
    <col min="1289" max="1289" width="3.5703125" customWidth="1"/>
    <col min="1290" max="1290" width="12.42578125" customWidth="1"/>
    <col min="1291" max="1291" width="3.28515625" customWidth="1"/>
    <col min="1292" max="1292" width="7.28515625" customWidth="1"/>
    <col min="1293" max="1293" width="12.28515625" customWidth="1"/>
    <col min="1294" max="1294" width="3.28515625" customWidth="1"/>
    <col min="1295" max="1295" width="13.7109375" customWidth="1"/>
    <col min="1296" max="1296" width="3.28515625" customWidth="1"/>
    <col min="1297" max="1297" width="10.42578125" customWidth="1"/>
    <col min="1298" max="1298" width="15.42578125" customWidth="1"/>
    <col min="1299" max="1299" width="16.5703125" customWidth="1"/>
    <col min="1300" max="1300" width="13.28515625" customWidth="1"/>
    <col min="1301" max="1301" width="12.140625" customWidth="1"/>
    <col min="1302" max="1302" width="15.7109375" customWidth="1"/>
    <col min="1303" max="1303" width="11" customWidth="1"/>
    <col min="1304" max="1304" width="23.42578125" customWidth="1"/>
    <col min="1537" max="1537" width="3.42578125" customWidth="1"/>
    <col min="1538" max="1538" width="7.85546875" customWidth="1"/>
    <col min="1539" max="1539" width="15.42578125" customWidth="1"/>
    <col min="1540" max="1540" width="18.85546875" customWidth="1"/>
    <col min="1541" max="1541" width="16.85546875" customWidth="1"/>
    <col min="1542" max="1542" width="14.140625" customWidth="1"/>
    <col min="1543" max="1543" width="6.28515625" customWidth="1"/>
    <col min="1544" max="1544" width="14.7109375" customWidth="1"/>
    <col min="1545" max="1545" width="3.5703125" customWidth="1"/>
    <col min="1546" max="1546" width="12.42578125" customWidth="1"/>
    <col min="1547" max="1547" width="3.28515625" customWidth="1"/>
    <col min="1548" max="1548" width="7.28515625" customWidth="1"/>
    <col min="1549" max="1549" width="12.28515625" customWidth="1"/>
    <col min="1550" max="1550" width="3.28515625" customWidth="1"/>
    <col min="1551" max="1551" width="13.7109375" customWidth="1"/>
    <col min="1552" max="1552" width="3.28515625" customWidth="1"/>
    <col min="1553" max="1553" width="10.42578125" customWidth="1"/>
    <col min="1554" max="1554" width="15.42578125" customWidth="1"/>
    <col min="1555" max="1555" width="16.5703125" customWidth="1"/>
    <col min="1556" max="1556" width="13.28515625" customWidth="1"/>
    <col min="1557" max="1557" width="12.140625" customWidth="1"/>
    <col min="1558" max="1558" width="15.7109375" customWidth="1"/>
    <col min="1559" max="1559" width="11" customWidth="1"/>
    <col min="1560" max="1560" width="23.42578125" customWidth="1"/>
    <col min="1793" max="1793" width="3.42578125" customWidth="1"/>
    <col min="1794" max="1794" width="7.85546875" customWidth="1"/>
    <col min="1795" max="1795" width="15.42578125" customWidth="1"/>
    <col min="1796" max="1796" width="18.85546875" customWidth="1"/>
    <col min="1797" max="1797" width="16.85546875" customWidth="1"/>
    <col min="1798" max="1798" width="14.140625" customWidth="1"/>
    <col min="1799" max="1799" width="6.28515625" customWidth="1"/>
    <col min="1800" max="1800" width="14.7109375" customWidth="1"/>
    <col min="1801" max="1801" width="3.5703125" customWidth="1"/>
    <col min="1802" max="1802" width="12.42578125" customWidth="1"/>
    <col min="1803" max="1803" width="3.28515625" customWidth="1"/>
    <col min="1804" max="1804" width="7.28515625" customWidth="1"/>
    <col min="1805" max="1805" width="12.28515625" customWidth="1"/>
    <col min="1806" max="1806" width="3.28515625" customWidth="1"/>
    <col min="1807" max="1807" width="13.7109375" customWidth="1"/>
    <col min="1808" max="1808" width="3.28515625" customWidth="1"/>
    <col min="1809" max="1809" width="10.42578125" customWidth="1"/>
    <col min="1810" max="1810" width="15.42578125" customWidth="1"/>
    <col min="1811" max="1811" width="16.5703125" customWidth="1"/>
    <col min="1812" max="1812" width="13.28515625" customWidth="1"/>
    <col min="1813" max="1813" width="12.140625" customWidth="1"/>
    <col min="1814" max="1814" width="15.7109375" customWidth="1"/>
    <col min="1815" max="1815" width="11" customWidth="1"/>
    <col min="1816" max="1816" width="23.42578125" customWidth="1"/>
    <col min="2049" max="2049" width="3.42578125" customWidth="1"/>
    <col min="2050" max="2050" width="7.85546875" customWidth="1"/>
    <col min="2051" max="2051" width="15.42578125" customWidth="1"/>
    <col min="2052" max="2052" width="18.85546875" customWidth="1"/>
    <col min="2053" max="2053" width="16.85546875" customWidth="1"/>
    <col min="2054" max="2054" width="14.140625" customWidth="1"/>
    <col min="2055" max="2055" width="6.28515625" customWidth="1"/>
    <col min="2056" max="2056" width="14.7109375" customWidth="1"/>
    <col min="2057" max="2057" width="3.5703125" customWidth="1"/>
    <col min="2058" max="2058" width="12.42578125" customWidth="1"/>
    <col min="2059" max="2059" width="3.28515625" customWidth="1"/>
    <col min="2060" max="2060" width="7.28515625" customWidth="1"/>
    <col min="2061" max="2061" width="12.28515625" customWidth="1"/>
    <col min="2062" max="2062" width="3.28515625" customWidth="1"/>
    <col min="2063" max="2063" width="13.7109375" customWidth="1"/>
    <col min="2064" max="2064" width="3.28515625" customWidth="1"/>
    <col min="2065" max="2065" width="10.42578125" customWidth="1"/>
    <col min="2066" max="2066" width="15.42578125" customWidth="1"/>
    <col min="2067" max="2067" width="16.5703125" customWidth="1"/>
    <col min="2068" max="2068" width="13.28515625" customWidth="1"/>
    <col min="2069" max="2069" width="12.140625" customWidth="1"/>
    <col min="2070" max="2070" width="15.7109375" customWidth="1"/>
    <col min="2071" max="2071" width="11" customWidth="1"/>
    <col min="2072" max="2072" width="23.42578125" customWidth="1"/>
    <col min="2305" max="2305" width="3.42578125" customWidth="1"/>
    <col min="2306" max="2306" width="7.85546875" customWidth="1"/>
    <col min="2307" max="2307" width="15.42578125" customWidth="1"/>
    <col min="2308" max="2308" width="18.85546875" customWidth="1"/>
    <col min="2309" max="2309" width="16.85546875" customWidth="1"/>
    <col min="2310" max="2310" width="14.140625" customWidth="1"/>
    <col min="2311" max="2311" width="6.28515625" customWidth="1"/>
    <col min="2312" max="2312" width="14.7109375" customWidth="1"/>
    <col min="2313" max="2313" width="3.5703125" customWidth="1"/>
    <col min="2314" max="2314" width="12.42578125" customWidth="1"/>
    <col min="2315" max="2315" width="3.28515625" customWidth="1"/>
    <col min="2316" max="2316" width="7.28515625" customWidth="1"/>
    <col min="2317" max="2317" width="12.28515625" customWidth="1"/>
    <col min="2318" max="2318" width="3.28515625" customWidth="1"/>
    <col min="2319" max="2319" width="13.7109375" customWidth="1"/>
    <col min="2320" max="2320" width="3.28515625" customWidth="1"/>
    <col min="2321" max="2321" width="10.42578125" customWidth="1"/>
    <col min="2322" max="2322" width="15.42578125" customWidth="1"/>
    <col min="2323" max="2323" width="16.5703125" customWidth="1"/>
    <col min="2324" max="2324" width="13.28515625" customWidth="1"/>
    <col min="2325" max="2325" width="12.140625" customWidth="1"/>
    <col min="2326" max="2326" width="15.7109375" customWidth="1"/>
    <col min="2327" max="2327" width="11" customWidth="1"/>
    <col min="2328" max="2328" width="23.42578125" customWidth="1"/>
    <col min="2561" max="2561" width="3.42578125" customWidth="1"/>
    <col min="2562" max="2562" width="7.85546875" customWidth="1"/>
    <col min="2563" max="2563" width="15.42578125" customWidth="1"/>
    <col min="2564" max="2564" width="18.85546875" customWidth="1"/>
    <col min="2565" max="2565" width="16.85546875" customWidth="1"/>
    <col min="2566" max="2566" width="14.140625" customWidth="1"/>
    <col min="2567" max="2567" width="6.28515625" customWidth="1"/>
    <col min="2568" max="2568" width="14.7109375" customWidth="1"/>
    <col min="2569" max="2569" width="3.5703125" customWidth="1"/>
    <col min="2570" max="2570" width="12.42578125" customWidth="1"/>
    <col min="2571" max="2571" width="3.28515625" customWidth="1"/>
    <col min="2572" max="2572" width="7.28515625" customWidth="1"/>
    <col min="2573" max="2573" width="12.28515625" customWidth="1"/>
    <col min="2574" max="2574" width="3.28515625" customWidth="1"/>
    <col min="2575" max="2575" width="13.7109375" customWidth="1"/>
    <col min="2576" max="2576" width="3.28515625" customWidth="1"/>
    <col min="2577" max="2577" width="10.42578125" customWidth="1"/>
    <col min="2578" max="2578" width="15.42578125" customWidth="1"/>
    <col min="2579" max="2579" width="16.5703125" customWidth="1"/>
    <col min="2580" max="2580" width="13.28515625" customWidth="1"/>
    <col min="2581" max="2581" width="12.140625" customWidth="1"/>
    <col min="2582" max="2582" width="15.7109375" customWidth="1"/>
    <col min="2583" max="2583" width="11" customWidth="1"/>
    <col min="2584" max="2584" width="23.42578125" customWidth="1"/>
    <col min="2817" max="2817" width="3.42578125" customWidth="1"/>
    <col min="2818" max="2818" width="7.85546875" customWidth="1"/>
    <col min="2819" max="2819" width="15.42578125" customWidth="1"/>
    <col min="2820" max="2820" width="18.85546875" customWidth="1"/>
    <col min="2821" max="2821" width="16.85546875" customWidth="1"/>
    <col min="2822" max="2822" width="14.140625" customWidth="1"/>
    <col min="2823" max="2823" width="6.28515625" customWidth="1"/>
    <col min="2824" max="2824" width="14.7109375" customWidth="1"/>
    <col min="2825" max="2825" width="3.5703125" customWidth="1"/>
    <col min="2826" max="2826" width="12.42578125" customWidth="1"/>
    <col min="2827" max="2827" width="3.28515625" customWidth="1"/>
    <col min="2828" max="2828" width="7.28515625" customWidth="1"/>
    <col min="2829" max="2829" width="12.28515625" customWidth="1"/>
    <col min="2830" max="2830" width="3.28515625" customWidth="1"/>
    <col min="2831" max="2831" width="13.7109375" customWidth="1"/>
    <col min="2832" max="2832" width="3.28515625" customWidth="1"/>
    <col min="2833" max="2833" width="10.42578125" customWidth="1"/>
    <col min="2834" max="2834" width="15.42578125" customWidth="1"/>
    <col min="2835" max="2835" width="16.5703125" customWidth="1"/>
    <col min="2836" max="2836" width="13.28515625" customWidth="1"/>
    <col min="2837" max="2837" width="12.140625" customWidth="1"/>
    <col min="2838" max="2838" width="15.7109375" customWidth="1"/>
    <col min="2839" max="2839" width="11" customWidth="1"/>
    <col min="2840" max="2840" width="23.42578125" customWidth="1"/>
    <col min="3073" max="3073" width="3.42578125" customWidth="1"/>
    <col min="3074" max="3074" width="7.85546875" customWidth="1"/>
    <col min="3075" max="3075" width="15.42578125" customWidth="1"/>
    <col min="3076" max="3076" width="18.85546875" customWidth="1"/>
    <col min="3077" max="3077" width="16.85546875" customWidth="1"/>
    <col min="3078" max="3078" width="14.140625" customWidth="1"/>
    <col min="3079" max="3079" width="6.28515625" customWidth="1"/>
    <col min="3080" max="3080" width="14.7109375" customWidth="1"/>
    <col min="3081" max="3081" width="3.5703125" customWidth="1"/>
    <col min="3082" max="3082" width="12.42578125" customWidth="1"/>
    <col min="3083" max="3083" width="3.28515625" customWidth="1"/>
    <col min="3084" max="3084" width="7.28515625" customWidth="1"/>
    <col min="3085" max="3085" width="12.28515625" customWidth="1"/>
    <col min="3086" max="3086" width="3.28515625" customWidth="1"/>
    <col min="3087" max="3087" width="13.7109375" customWidth="1"/>
    <col min="3088" max="3088" width="3.28515625" customWidth="1"/>
    <col min="3089" max="3089" width="10.42578125" customWidth="1"/>
    <col min="3090" max="3090" width="15.42578125" customWidth="1"/>
    <col min="3091" max="3091" width="16.5703125" customWidth="1"/>
    <col min="3092" max="3092" width="13.28515625" customWidth="1"/>
    <col min="3093" max="3093" width="12.140625" customWidth="1"/>
    <col min="3094" max="3094" width="15.7109375" customWidth="1"/>
    <col min="3095" max="3095" width="11" customWidth="1"/>
    <col min="3096" max="3096" width="23.42578125" customWidth="1"/>
    <col min="3329" max="3329" width="3.42578125" customWidth="1"/>
    <col min="3330" max="3330" width="7.85546875" customWidth="1"/>
    <col min="3331" max="3331" width="15.42578125" customWidth="1"/>
    <col min="3332" max="3332" width="18.85546875" customWidth="1"/>
    <col min="3333" max="3333" width="16.85546875" customWidth="1"/>
    <col min="3334" max="3334" width="14.140625" customWidth="1"/>
    <col min="3335" max="3335" width="6.28515625" customWidth="1"/>
    <col min="3336" max="3336" width="14.7109375" customWidth="1"/>
    <col min="3337" max="3337" width="3.5703125" customWidth="1"/>
    <col min="3338" max="3338" width="12.42578125" customWidth="1"/>
    <col min="3339" max="3339" width="3.28515625" customWidth="1"/>
    <col min="3340" max="3340" width="7.28515625" customWidth="1"/>
    <col min="3341" max="3341" width="12.28515625" customWidth="1"/>
    <col min="3342" max="3342" width="3.28515625" customWidth="1"/>
    <col min="3343" max="3343" width="13.7109375" customWidth="1"/>
    <col min="3344" max="3344" width="3.28515625" customWidth="1"/>
    <col min="3345" max="3345" width="10.42578125" customWidth="1"/>
    <col min="3346" max="3346" width="15.42578125" customWidth="1"/>
    <col min="3347" max="3347" width="16.5703125" customWidth="1"/>
    <col min="3348" max="3348" width="13.28515625" customWidth="1"/>
    <col min="3349" max="3349" width="12.140625" customWidth="1"/>
    <col min="3350" max="3350" width="15.7109375" customWidth="1"/>
    <col min="3351" max="3351" width="11" customWidth="1"/>
    <col min="3352" max="3352" width="23.42578125" customWidth="1"/>
    <col min="3585" max="3585" width="3.42578125" customWidth="1"/>
    <col min="3586" max="3586" width="7.85546875" customWidth="1"/>
    <col min="3587" max="3587" width="15.42578125" customWidth="1"/>
    <col min="3588" max="3588" width="18.85546875" customWidth="1"/>
    <col min="3589" max="3589" width="16.85546875" customWidth="1"/>
    <col min="3590" max="3590" width="14.140625" customWidth="1"/>
    <col min="3591" max="3591" width="6.28515625" customWidth="1"/>
    <col min="3592" max="3592" width="14.7109375" customWidth="1"/>
    <col min="3593" max="3593" width="3.5703125" customWidth="1"/>
    <col min="3594" max="3594" width="12.42578125" customWidth="1"/>
    <col min="3595" max="3595" width="3.28515625" customWidth="1"/>
    <col min="3596" max="3596" width="7.28515625" customWidth="1"/>
    <col min="3597" max="3597" width="12.28515625" customWidth="1"/>
    <col min="3598" max="3598" width="3.28515625" customWidth="1"/>
    <col min="3599" max="3599" width="13.7109375" customWidth="1"/>
    <col min="3600" max="3600" width="3.28515625" customWidth="1"/>
    <col min="3601" max="3601" width="10.42578125" customWidth="1"/>
    <col min="3602" max="3602" width="15.42578125" customWidth="1"/>
    <col min="3603" max="3603" width="16.5703125" customWidth="1"/>
    <col min="3604" max="3604" width="13.28515625" customWidth="1"/>
    <col min="3605" max="3605" width="12.140625" customWidth="1"/>
    <col min="3606" max="3606" width="15.7109375" customWidth="1"/>
    <col min="3607" max="3607" width="11" customWidth="1"/>
    <col min="3608" max="3608" width="23.42578125" customWidth="1"/>
    <col min="3841" max="3841" width="3.42578125" customWidth="1"/>
    <col min="3842" max="3842" width="7.85546875" customWidth="1"/>
    <col min="3843" max="3843" width="15.42578125" customWidth="1"/>
    <col min="3844" max="3844" width="18.85546875" customWidth="1"/>
    <col min="3845" max="3845" width="16.85546875" customWidth="1"/>
    <col min="3846" max="3846" width="14.140625" customWidth="1"/>
    <col min="3847" max="3847" width="6.28515625" customWidth="1"/>
    <col min="3848" max="3848" width="14.7109375" customWidth="1"/>
    <col min="3849" max="3849" width="3.5703125" customWidth="1"/>
    <col min="3850" max="3850" width="12.42578125" customWidth="1"/>
    <col min="3851" max="3851" width="3.28515625" customWidth="1"/>
    <col min="3852" max="3852" width="7.28515625" customWidth="1"/>
    <col min="3853" max="3853" width="12.28515625" customWidth="1"/>
    <col min="3854" max="3854" width="3.28515625" customWidth="1"/>
    <col min="3855" max="3855" width="13.7109375" customWidth="1"/>
    <col min="3856" max="3856" width="3.28515625" customWidth="1"/>
    <col min="3857" max="3857" width="10.42578125" customWidth="1"/>
    <col min="3858" max="3858" width="15.42578125" customWidth="1"/>
    <col min="3859" max="3859" width="16.5703125" customWidth="1"/>
    <col min="3860" max="3860" width="13.28515625" customWidth="1"/>
    <col min="3861" max="3861" width="12.140625" customWidth="1"/>
    <col min="3862" max="3862" width="15.7109375" customWidth="1"/>
    <col min="3863" max="3863" width="11" customWidth="1"/>
    <col min="3864" max="3864" width="23.42578125" customWidth="1"/>
    <col min="4097" max="4097" width="3.42578125" customWidth="1"/>
    <col min="4098" max="4098" width="7.85546875" customWidth="1"/>
    <col min="4099" max="4099" width="15.42578125" customWidth="1"/>
    <col min="4100" max="4100" width="18.85546875" customWidth="1"/>
    <col min="4101" max="4101" width="16.85546875" customWidth="1"/>
    <col min="4102" max="4102" width="14.140625" customWidth="1"/>
    <col min="4103" max="4103" width="6.28515625" customWidth="1"/>
    <col min="4104" max="4104" width="14.7109375" customWidth="1"/>
    <col min="4105" max="4105" width="3.5703125" customWidth="1"/>
    <col min="4106" max="4106" width="12.42578125" customWidth="1"/>
    <col min="4107" max="4107" width="3.28515625" customWidth="1"/>
    <col min="4108" max="4108" width="7.28515625" customWidth="1"/>
    <col min="4109" max="4109" width="12.28515625" customWidth="1"/>
    <col min="4110" max="4110" width="3.28515625" customWidth="1"/>
    <col min="4111" max="4111" width="13.7109375" customWidth="1"/>
    <col min="4112" max="4112" width="3.28515625" customWidth="1"/>
    <col min="4113" max="4113" width="10.42578125" customWidth="1"/>
    <col min="4114" max="4114" width="15.42578125" customWidth="1"/>
    <col min="4115" max="4115" width="16.5703125" customWidth="1"/>
    <col min="4116" max="4116" width="13.28515625" customWidth="1"/>
    <col min="4117" max="4117" width="12.140625" customWidth="1"/>
    <col min="4118" max="4118" width="15.7109375" customWidth="1"/>
    <col min="4119" max="4119" width="11" customWidth="1"/>
    <col min="4120" max="4120" width="23.42578125" customWidth="1"/>
    <col min="4353" max="4353" width="3.42578125" customWidth="1"/>
    <col min="4354" max="4354" width="7.85546875" customWidth="1"/>
    <col min="4355" max="4355" width="15.42578125" customWidth="1"/>
    <col min="4356" max="4356" width="18.85546875" customWidth="1"/>
    <col min="4357" max="4357" width="16.85546875" customWidth="1"/>
    <col min="4358" max="4358" width="14.140625" customWidth="1"/>
    <col min="4359" max="4359" width="6.28515625" customWidth="1"/>
    <col min="4360" max="4360" width="14.7109375" customWidth="1"/>
    <col min="4361" max="4361" width="3.5703125" customWidth="1"/>
    <col min="4362" max="4362" width="12.42578125" customWidth="1"/>
    <col min="4363" max="4363" width="3.28515625" customWidth="1"/>
    <col min="4364" max="4364" width="7.28515625" customWidth="1"/>
    <col min="4365" max="4365" width="12.28515625" customWidth="1"/>
    <col min="4366" max="4366" width="3.28515625" customWidth="1"/>
    <col min="4367" max="4367" width="13.7109375" customWidth="1"/>
    <col min="4368" max="4368" width="3.28515625" customWidth="1"/>
    <col min="4369" max="4369" width="10.42578125" customWidth="1"/>
    <col min="4370" max="4370" width="15.42578125" customWidth="1"/>
    <col min="4371" max="4371" width="16.5703125" customWidth="1"/>
    <col min="4372" max="4372" width="13.28515625" customWidth="1"/>
    <col min="4373" max="4373" width="12.140625" customWidth="1"/>
    <col min="4374" max="4374" width="15.7109375" customWidth="1"/>
    <col min="4375" max="4375" width="11" customWidth="1"/>
    <col min="4376" max="4376" width="23.42578125" customWidth="1"/>
    <col min="4609" max="4609" width="3.42578125" customWidth="1"/>
    <col min="4610" max="4610" width="7.85546875" customWidth="1"/>
    <col min="4611" max="4611" width="15.42578125" customWidth="1"/>
    <col min="4612" max="4612" width="18.85546875" customWidth="1"/>
    <col min="4613" max="4613" width="16.85546875" customWidth="1"/>
    <col min="4614" max="4614" width="14.140625" customWidth="1"/>
    <col min="4615" max="4615" width="6.28515625" customWidth="1"/>
    <col min="4616" max="4616" width="14.7109375" customWidth="1"/>
    <col min="4617" max="4617" width="3.5703125" customWidth="1"/>
    <col min="4618" max="4618" width="12.42578125" customWidth="1"/>
    <col min="4619" max="4619" width="3.28515625" customWidth="1"/>
    <col min="4620" max="4620" width="7.28515625" customWidth="1"/>
    <col min="4621" max="4621" width="12.28515625" customWidth="1"/>
    <col min="4622" max="4622" width="3.28515625" customWidth="1"/>
    <col min="4623" max="4623" width="13.7109375" customWidth="1"/>
    <col min="4624" max="4624" width="3.28515625" customWidth="1"/>
    <col min="4625" max="4625" width="10.42578125" customWidth="1"/>
    <col min="4626" max="4626" width="15.42578125" customWidth="1"/>
    <col min="4627" max="4627" width="16.5703125" customWidth="1"/>
    <col min="4628" max="4628" width="13.28515625" customWidth="1"/>
    <col min="4629" max="4629" width="12.140625" customWidth="1"/>
    <col min="4630" max="4630" width="15.7109375" customWidth="1"/>
    <col min="4631" max="4631" width="11" customWidth="1"/>
    <col min="4632" max="4632" width="23.42578125" customWidth="1"/>
    <col min="4865" max="4865" width="3.42578125" customWidth="1"/>
    <col min="4866" max="4866" width="7.85546875" customWidth="1"/>
    <col min="4867" max="4867" width="15.42578125" customWidth="1"/>
    <col min="4868" max="4868" width="18.85546875" customWidth="1"/>
    <col min="4869" max="4869" width="16.85546875" customWidth="1"/>
    <col min="4870" max="4870" width="14.140625" customWidth="1"/>
    <col min="4871" max="4871" width="6.28515625" customWidth="1"/>
    <col min="4872" max="4872" width="14.7109375" customWidth="1"/>
    <col min="4873" max="4873" width="3.5703125" customWidth="1"/>
    <col min="4874" max="4874" width="12.42578125" customWidth="1"/>
    <col min="4875" max="4875" width="3.28515625" customWidth="1"/>
    <col min="4876" max="4876" width="7.28515625" customWidth="1"/>
    <col min="4877" max="4877" width="12.28515625" customWidth="1"/>
    <col min="4878" max="4878" width="3.28515625" customWidth="1"/>
    <col min="4879" max="4879" width="13.7109375" customWidth="1"/>
    <col min="4880" max="4880" width="3.28515625" customWidth="1"/>
    <col min="4881" max="4881" width="10.42578125" customWidth="1"/>
    <col min="4882" max="4882" width="15.42578125" customWidth="1"/>
    <col min="4883" max="4883" width="16.5703125" customWidth="1"/>
    <col min="4884" max="4884" width="13.28515625" customWidth="1"/>
    <col min="4885" max="4885" width="12.140625" customWidth="1"/>
    <col min="4886" max="4886" width="15.7109375" customWidth="1"/>
    <col min="4887" max="4887" width="11" customWidth="1"/>
    <col min="4888" max="4888" width="23.42578125" customWidth="1"/>
    <col min="5121" max="5121" width="3.42578125" customWidth="1"/>
    <col min="5122" max="5122" width="7.85546875" customWidth="1"/>
    <col min="5123" max="5123" width="15.42578125" customWidth="1"/>
    <col min="5124" max="5124" width="18.85546875" customWidth="1"/>
    <col min="5125" max="5125" width="16.85546875" customWidth="1"/>
    <col min="5126" max="5126" width="14.140625" customWidth="1"/>
    <col min="5127" max="5127" width="6.28515625" customWidth="1"/>
    <col min="5128" max="5128" width="14.7109375" customWidth="1"/>
    <col min="5129" max="5129" width="3.5703125" customWidth="1"/>
    <col min="5130" max="5130" width="12.42578125" customWidth="1"/>
    <col min="5131" max="5131" width="3.28515625" customWidth="1"/>
    <col min="5132" max="5132" width="7.28515625" customWidth="1"/>
    <col min="5133" max="5133" width="12.28515625" customWidth="1"/>
    <col min="5134" max="5134" width="3.28515625" customWidth="1"/>
    <col min="5135" max="5135" width="13.7109375" customWidth="1"/>
    <col min="5136" max="5136" width="3.28515625" customWidth="1"/>
    <col min="5137" max="5137" width="10.42578125" customWidth="1"/>
    <col min="5138" max="5138" width="15.42578125" customWidth="1"/>
    <col min="5139" max="5139" width="16.5703125" customWidth="1"/>
    <col min="5140" max="5140" width="13.28515625" customWidth="1"/>
    <col min="5141" max="5141" width="12.140625" customWidth="1"/>
    <col min="5142" max="5142" width="15.7109375" customWidth="1"/>
    <col min="5143" max="5143" width="11" customWidth="1"/>
    <col min="5144" max="5144" width="23.42578125" customWidth="1"/>
    <col min="5377" max="5377" width="3.42578125" customWidth="1"/>
    <col min="5378" max="5378" width="7.85546875" customWidth="1"/>
    <col min="5379" max="5379" width="15.42578125" customWidth="1"/>
    <col min="5380" max="5380" width="18.85546875" customWidth="1"/>
    <col min="5381" max="5381" width="16.85546875" customWidth="1"/>
    <col min="5382" max="5382" width="14.140625" customWidth="1"/>
    <col min="5383" max="5383" width="6.28515625" customWidth="1"/>
    <col min="5384" max="5384" width="14.7109375" customWidth="1"/>
    <col min="5385" max="5385" width="3.5703125" customWidth="1"/>
    <col min="5386" max="5386" width="12.42578125" customWidth="1"/>
    <col min="5387" max="5387" width="3.28515625" customWidth="1"/>
    <col min="5388" max="5388" width="7.28515625" customWidth="1"/>
    <col min="5389" max="5389" width="12.28515625" customWidth="1"/>
    <col min="5390" max="5390" width="3.28515625" customWidth="1"/>
    <col min="5391" max="5391" width="13.7109375" customWidth="1"/>
    <col min="5392" max="5392" width="3.28515625" customWidth="1"/>
    <col min="5393" max="5393" width="10.42578125" customWidth="1"/>
    <col min="5394" max="5394" width="15.42578125" customWidth="1"/>
    <col min="5395" max="5395" width="16.5703125" customWidth="1"/>
    <col min="5396" max="5396" width="13.28515625" customWidth="1"/>
    <col min="5397" max="5397" width="12.140625" customWidth="1"/>
    <col min="5398" max="5398" width="15.7109375" customWidth="1"/>
    <col min="5399" max="5399" width="11" customWidth="1"/>
    <col min="5400" max="5400" width="23.42578125" customWidth="1"/>
    <col min="5633" max="5633" width="3.42578125" customWidth="1"/>
    <col min="5634" max="5634" width="7.85546875" customWidth="1"/>
    <col min="5635" max="5635" width="15.42578125" customWidth="1"/>
    <col min="5636" max="5636" width="18.85546875" customWidth="1"/>
    <col min="5637" max="5637" width="16.85546875" customWidth="1"/>
    <col min="5638" max="5638" width="14.140625" customWidth="1"/>
    <col min="5639" max="5639" width="6.28515625" customWidth="1"/>
    <col min="5640" max="5640" width="14.7109375" customWidth="1"/>
    <col min="5641" max="5641" width="3.5703125" customWidth="1"/>
    <col min="5642" max="5642" width="12.42578125" customWidth="1"/>
    <col min="5643" max="5643" width="3.28515625" customWidth="1"/>
    <col min="5644" max="5644" width="7.28515625" customWidth="1"/>
    <col min="5645" max="5645" width="12.28515625" customWidth="1"/>
    <col min="5646" max="5646" width="3.28515625" customWidth="1"/>
    <col min="5647" max="5647" width="13.7109375" customWidth="1"/>
    <col min="5648" max="5648" width="3.28515625" customWidth="1"/>
    <col min="5649" max="5649" width="10.42578125" customWidth="1"/>
    <col min="5650" max="5650" width="15.42578125" customWidth="1"/>
    <col min="5651" max="5651" width="16.5703125" customWidth="1"/>
    <col min="5652" max="5652" width="13.28515625" customWidth="1"/>
    <col min="5653" max="5653" width="12.140625" customWidth="1"/>
    <col min="5654" max="5654" width="15.7109375" customWidth="1"/>
    <col min="5655" max="5655" width="11" customWidth="1"/>
    <col min="5656" max="5656" width="23.42578125" customWidth="1"/>
    <col min="5889" max="5889" width="3.42578125" customWidth="1"/>
    <col min="5890" max="5890" width="7.85546875" customWidth="1"/>
    <col min="5891" max="5891" width="15.42578125" customWidth="1"/>
    <col min="5892" max="5892" width="18.85546875" customWidth="1"/>
    <col min="5893" max="5893" width="16.85546875" customWidth="1"/>
    <col min="5894" max="5894" width="14.140625" customWidth="1"/>
    <col min="5895" max="5895" width="6.28515625" customWidth="1"/>
    <col min="5896" max="5896" width="14.7109375" customWidth="1"/>
    <col min="5897" max="5897" width="3.5703125" customWidth="1"/>
    <col min="5898" max="5898" width="12.42578125" customWidth="1"/>
    <col min="5899" max="5899" width="3.28515625" customWidth="1"/>
    <col min="5900" max="5900" width="7.28515625" customWidth="1"/>
    <col min="5901" max="5901" width="12.28515625" customWidth="1"/>
    <col min="5902" max="5902" width="3.28515625" customWidth="1"/>
    <col min="5903" max="5903" width="13.7109375" customWidth="1"/>
    <col min="5904" max="5904" width="3.28515625" customWidth="1"/>
    <col min="5905" max="5905" width="10.42578125" customWidth="1"/>
    <col min="5906" max="5906" width="15.42578125" customWidth="1"/>
    <col min="5907" max="5907" width="16.5703125" customWidth="1"/>
    <col min="5908" max="5908" width="13.28515625" customWidth="1"/>
    <col min="5909" max="5909" width="12.140625" customWidth="1"/>
    <col min="5910" max="5910" width="15.7109375" customWidth="1"/>
    <col min="5911" max="5911" width="11" customWidth="1"/>
    <col min="5912" max="5912" width="23.42578125" customWidth="1"/>
    <col min="6145" max="6145" width="3.42578125" customWidth="1"/>
    <col min="6146" max="6146" width="7.85546875" customWidth="1"/>
    <col min="6147" max="6147" width="15.42578125" customWidth="1"/>
    <col min="6148" max="6148" width="18.85546875" customWidth="1"/>
    <col min="6149" max="6149" width="16.85546875" customWidth="1"/>
    <col min="6150" max="6150" width="14.140625" customWidth="1"/>
    <col min="6151" max="6151" width="6.28515625" customWidth="1"/>
    <col min="6152" max="6152" width="14.7109375" customWidth="1"/>
    <col min="6153" max="6153" width="3.5703125" customWidth="1"/>
    <col min="6154" max="6154" width="12.42578125" customWidth="1"/>
    <col min="6155" max="6155" width="3.28515625" customWidth="1"/>
    <col min="6156" max="6156" width="7.28515625" customWidth="1"/>
    <col min="6157" max="6157" width="12.28515625" customWidth="1"/>
    <col min="6158" max="6158" width="3.28515625" customWidth="1"/>
    <col min="6159" max="6159" width="13.7109375" customWidth="1"/>
    <col min="6160" max="6160" width="3.28515625" customWidth="1"/>
    <col min="6161" max="6161" width="10.42578125" customWidth="1"/>
    <col min="6162" max="6162" width="15.42578125" customWidth="1"/>
    <col min="6163" max="6163" width="16.5703125" customWidth="1"/>
    <col min="6164" max="6164" width="13.28515625" customWidth="1"/>
    <col min="6165" max="6165" width="12.140625" customWidth="1"/>
    <col min="6166" max="6166" width="15.7109375" customWidth="1"/>
    <col min="6167" max="6167" width="11" customWidth="1"/>
    <col min="6168" max="6168" width="23.42578125" customWidth="1"/>
    <col min="6401" max="6401" width="3.42578125" customWidth="1"/>
    <col min="6402" max="6402" width="7.85546875" customWidth="1"/>
    <col min="6403" max="6403" width="15.42578125" customWidth="1"/>
    <col min="6404" max="6404" width="18.85546875" customWidth="1"/>
    <col min="6405" max="6405" width="16.85546875" customWidth="1"/>
    <col min="6406" max="6406" width="14.140625" customWidth="1"/>
    <col min="6407" max="6407" width="6.28515625" customWidth="1"/>
    <col min="6408" max="6408" width="14.7109375" customWidth="1"/>
    <col min="6409" max="6409" width="3.5703125" customWidth="1"/>
    <col min="6410" max="6410" width="12.42578125" customWidth="1"/>
    <col min="6411" max="6411" width="3.28515625" customWidth="1"/>
    <col min="6412" max="6412" width="7.28515625" customWidth="1"/>
    <col min="6413" max="6413" width="12.28515625" customWidth="1"/>
    <col min="6414" max="6414" width="3.28515625" customWidth="1"/>
    <col min="6415" max="6415" width="13.7109375" customWidth="1"/>
    <col min="6416" max="6416" width="3.28515625" customWidth="1"/>
    <col min="6417" max="6417" width="10.42578125" customWidth="1"/>
    <col min="6418" max="6418" width="15.42578125" customWidth="1"/>
    <col min="6419" max="6419" width="16.5703125" customWidth="1"/>
    <col min="6420" max="6420" width="13.28515625" customWidth="1"/>
    <col min="6421" max="6421" width="12.140625" customWidth="1"/>
    <col min="6422" max="6422" width="15.7109375" customWidth="1"/>
    <col min="6423" max="6423" width="11" customWidth="1"/>
    <col min="6424" max="6424" width="23.42578125" customWidth="1"/>
    <col min="6657" max="6657" width="3.42578125" customWidth="1"/>
    <col min="6658" max="6658" width="7.85546875" customWidth="1"/>
    <col min="6659" max="6659" width="15.42578125" customWidth="1"/>
    <col min="6660" max="6660" width="18.85546875" customWidth="1"/>
    <col min="6661" max="6661" width="16.85546875" customWidth="1"/>
    <col min="6662" max="6662" width="14.140625" customWidth="1"/>
    <col min="6663" max="6663" width="6.28515625" customWidth="1"/>
    <col min="6664" max="6664" width="14.7109375" customWidth="1"/>
    <col min="6665" max="6665" width="3.5703125" customWidth="1"/>
    <col min="6666" max="6666" width="12.42578125" customWidth="1"/>
    <col min="6667" max="6667" width="3.28515625" customWidth="1"/>
    <col min="6668" max="6668" width="7.28515625" customWidth="1"/>
    <col min="6669" max="6669" width="12.28515625" customWidth="1"/>
    <col min="6670" max="6670" width="3.28515625" customWidth="1"/>
    <col min="6671" max="6671" width="13.7109375" customWidth="1"/>
    <col min="6672" max="6672" width="3.28515625" customWidth="1"/>
    <col min="6673" max="6673" width="10.42578125" customWidth="1"/>
    <col min="6674" max="6674" width="15.42578125" customWidth="1"/>
    <col min="6675" max="6675" width="16.5703125" customWidth="1"/>
    <col min="6676" max="6676" width="13.28515625" customWidth="1"/>
    <col min="6677" max="6677" width="12.140625" customWidth="1"/>
    <col min="6678" max="6678" width="15.7109375" customWidth="1"/>
    <col min="6679" max="6679" width="11" customWidth="1"/>
    <col min="6680" max="6680" width="23.42578125" customWidth="1"/>
    <col min="6913" max="6913" width="3.42578125" customWidth="1"/>
    <col min="6914" max="6914" width="7.85546875" customWidth="1"/>
    <col min="6915" max="6915" width="15.42578125" customWidth="1"/>
    <col min="6916" max="6916" width="18.85546875" customWidth="1"/>
    <col min="6917" max="6917" width="16.85546875" customWidth="1"/>
    <col min="6918" max="6918" width="14.140625" customWidth="1"/>
    <col min="6919" max="6919" width="6.28515625" customWidth="1"/>
    <col min="6920" max="6920" width="14.7109375" customWidth="1"/>
    <col min="6921" max="6921" width="3.5703125" customWidth="1"/>
    <col min="6922" max="6922" width="12.42578125" customWidth="1"/>
    <col min="6923" max="6923" width="3.28515625" customWidth="1"/>
    <col min="6924" max="6924" width="7.28515625" customWidth="1"/>
    <col min="6925" max="6925" width="12.28515625" customWidth="1"/>
    <col min="6926" max="6926" width="3.28515625" customWidth="1"/>
    <col min="6927" max="6927" width="13.7109375" customWidth="1"/>
    <col min="6928" max="6928" width="3.28515625" customWidth="1"/>
    <col min="6929" max="6929" width="10.42578125" customWidth="1"/>
    <col min="6930" max="6930" width="15.42578125" customWidth="1"/>
    <col min="6931" max="6931" width="16.5703125" customWidth="1"/>
    <col min="6932" max="6932" width="13.28515625" customWidth="1"/>
    <col min="6933" max="6933" width="12.140625" customWidth="1"/>
    <col min="6934" max="6934" width="15.7109375" customWidth="1"/>
    <col min="6935" max="6935" width="11" customWidth="1"/>
    <col min="6936" max="6936" width="23.42578125" customWidth="1"/>
    <col min="7169" max="7169" width="3.42578125" customWidth="1"/>
    <col min="7170" max="7170" width="7.85546875" customWidth="1"/>
    <col min="7171" max="7171" width="15.42578125" customWidth="1"/>
    <col min="7172" max="7172" width="18.85546875" customWidth="1"/>
    <col min="7173" max="7173" width="16.85546875" customWidth="1"/>
    <col min="7174" max="7174" width="14.140625" customWidth="1"/>
    <col min="7175" max="7175" width="6.28515625" customWidth="1"/>
    <col min="7176" max="7176" width="14.7109375" customWidth="1"/>
    <col min="7177" max="7177" width="3.5703125" customWidth="1"/>
    <col min="7178" max="7178" width="12.42578125" customWidth="1"/>
    <col min="7179" max="7179" width="3.28515625" customWidth="1"/>
    <col min="7180" max="7180" width="7.28515625" customWidth="1"/>
    <col min="7181" max="7181" width="12.28515625" customWidth="1"/>
    <col min="7182" max="7182" width="3.28515625" customWidth="1"/>
    <col min="7183" max="7183" width="13.7109375" customWidth="1"/>
    <col min="7184" max="7184" width="3.28515625" customWidth="1"/>
    <col min="7185" max="7185" width="10.42578125" customWidth="1"/>
    <col min="7186" max="7186" width="15.42578125" customWidth="1"/>
    <col min="7187" max="7187" width="16.5703125" customWidth="1"/>
    <col min="7188" max="7188" width="13.28515625" customWidth="1"/>
    <col min="7189" max="7189" width="12.140625" customWidth="1"/>
    <col min="7190" max="7190" width="15.7109375" customWidth="1"/>
    <col min="7191" max="7191" width="11" customWidth="1"/>
    <col min="7192" max="7192" width="23.42578125" customWidth="1"/>
    <col min="7425" max="7425" width="3.42578125" customWidth="1"/>
    <col min="7426" max="7426" width="7.85546875" customWidth="1"/>
    <col min="7427" max="7427" width="15.42578125" customWidth="1"/>
    <col min="7428" max="7428" width="18.85546875" customWidth="1"/>
    <col min="7429" max="7429" width="16.85546875" customWidth="1"/>
    <col min="7430" max="7430" width="14.140625" customWidth="1"/>
    <col min="7431" max="7431" width="6.28515625" customWidth="1"/>
    <col min="7432" max="7432" width="14.7109375" customWidth="1"/>
    <col min="7433" max="7433" width="3.5703125" customWidth="1"/>
    <col min="7434" max="7434" width="12.42578125" customWidth="1"/>
    <col min="7435" max="7435" width="3.28515625" customWidth="1"/>
    <col min="7436" max="7436" width="7.28515625" customWidth="1"/>
    <col min="7437" max="7437" width="12.28515625" customWidth="1"/>
    <col min="7438" max="7438" width="3.28515625" customWidth="1"/>
    <col min="7439" max="7439" width="13.7109375" customWidth="1"/>
    <col min="7440" max="7440" width="3.28515625" customWidth="1"/>
    <col min="7441" max="7441" width="10.42578125" customWidth="1"/>
    <col min="7442" max="7442" width="15.42578125" customWidth="1"/>
    <col min="7443" max="7443" width="16.5703125" customWidth="1"/>
    <col min="7444" max="7444" width="13.28515625" customWidth="1"/>
    <col min="7445" max="7445" width="12.140625" customWidth="1"/>
    <col min="7446" max="7446" width="15.7109375" customWidth="1"/>
    <col min="7447" max="7447" width="11" customWidth="1"/>
    <col min="7448" max="7448" width="23.42578125" customWidth="1"/>
    <col min="7681" max="7681" width="3.42578125" customWidth="1"/>
    <col min="7682" max="7682" width="7.85546875" customWidth="1"/>
    <col min="7683" max="7683" width="15.42578125" customWidth="1"/>
    <col min="7684" max="7684" width="18.85546875" customWidth="1"/>
    <col min="7685" max="7685" width="16.85546875" customWidth="1"/>
    <col min="7686" max="7686" width="14.140625" customWidth="1"/>
    <col min="7687" max="7687" width="6.28515625" customWidth="1"/>
    <col min="7688" max="7688" width="14.7109375" customWidth="1"/>
    <col min="7689" max="7689" width="3.5703125" customWidth="1"/>
    <col min="7690" max="7690" width="12.42578125" customWidth="1"/>
    <col min="7691" max="7691" width="3.28515625" customWidth="1"/>
    <col min="7692" max="7692" width="7.28515625" customWidth="1"/>
    <col min="7693" max="7693" width="12.28515625" customWidth="1"/>
    <col min="7694" max="7694" width="3.28515625" customWidth="1"/>
    <col min="7695" max="7695" width="13.7109375" customWidth="1"/>
    <col min="7696" max="7696" width="3.28515625" customWidth="1"/>
    <col min="7697" max="7697" width="10.42578125" customWidth="1"/>
    <col min="7698" max="7698" width="15.42578125" customWidth="1"/>
    <col min="7699" max="7699" width="16.5703125" customWidth="1"/>
    <col min="7700" max="7700" width="13.28515625" customWidth="1"/>
    <col min="7701" max="7701" width="12.140625" customWidth="1"/>
    <col min="7702" max="7702" width="15.7109375" customWidth="1"/>
    <col min="7703" max="7703" width="11" customWidth="1"/>
    <col min="7704" max="7704" width="23.42578125" customWidth="1"/>
    <col min="7937" max="7937" width="3.42578125" customWidth="1"/>
    <col min="7938" max="7938" width="7.85546875" customWidth="1"/>
    <col min="7939" max="7939" width="15.42578125" customWidth="1"/>
    <col min="7940" max="7940" width="18.85546875" customWidth="1"/>
    <col min="7941" max="7941" width="16.85546875" customWidth="1"/>
    <col min="7942" max="7942" width="14.140625" customWidth="1"/>
    <col min="7943" max="7943" width="6.28515625" customWidth="1"/>
    <col min="7944" max="7944" width="14.7109375" customWidth="1"/>
    <col min="7945" max="7945" width="3.5703125" customWidth="1"/>
    <col min="7946" max="7946" width="12.42578125" customWidth="1"/>
    <col min="7947" max="7947" width="3.28515625" customWidth="1"/>
    <col min="7948" max="7948" width="7.28515625" customWidth="1"/>
    <col min="7949" max="7949" width="12.28515625" customWidth="1"/>
    <col min="7950" max="7950" width="3.28515625" customWidth="1"/>
    <col min="7951" max="7951" width="13.7109375" customWidth="1"/>
    <col min="7952" max="7952" width="3.28515625" customWidth="1"/>
    <col min="7953" max="7953" width="10.42578125" customWidth="1"/>
    <col min="7954" max="7954" width="15.42578125" customWidth="1"/>
    <col min="7955" max="7955" width="16.5703125" customWidth="1"/>
    <col min="7956" max="7956" width="13.28515625" customWidth="1"/>
    <col min="7957" max="7957" width="12.140625" customWidth="1"/>
    <col min="7958" max="7958" width="15.7109375" customWidth="1"/>
    <col min="7959" max="7959" width="11" customWidth="1"/>
    <col min="7960" max="7960" width="23.42578125" customWidth="1"/>
    <col min="8193" max="8193" width="3.42578125" customWidth="1"/>
    <col min="8194" max="8194" width="7.85546875" customWidth="1"/>
    <col min="8195" max="8195" width="15.42578125" customWidth="1"/>
    <col min="8196" max="8196" width="18.85546875" customWidth="1"/>
    <col min="8197" max="8197" width="16.85546875" customWidth="1"/>
    <col min="8198" max="8198" width="14.140625" customWidth="1"/>
    <col min="8199" max="8199" width="6.28515625" customWidth="1"/>
    <col min="8200" max="8200" width="14.7109375" customWidth="1"/>
    <col min="8201" max="8201" width="3.5703125" customWidth="1"/>
    <col min="8202" max="8202" width="12.42578125" customWidth="1"/>
    <col min="8203" max="8203" width="3.28515625" customWidth="1"/>
    <col min="8204" max="8204" width="7.28515625" customWidth="1"/>
    <col min="8205" max="8205" width="12.28515625" customWidth="1"/>
    <col min="8206" max="8206" width="3.28515625" customWidth="1"/>
    <col min="8207" max="8207" width="13.7109375" customWidth="1"/>
    <col min="8208" max="8208" width="3.28515625" customWidth="1"/>
    <col min="8209" max="8209" width="10.42578125" customWidth="1"/>
    <col min="8210" max="8210" width="15.42578125" customWidth="1"/>
    <col min="8211" max="8211" width="16.5703125" customWidth="1"/>
    <col min="8212" max="8212" width="13.28515625" customWidth="1"/>
    <col min="8213" max="8213" width="12.140625" customWidth="1"/>
    <col min="8214" max="8214" width="15.7109375" customWidth="1"/>
    <col min="8215" max="8215" width="11" customWidth="1"/>
    <col min="8216" max="8216" width="23.42578125" customWidth="1"/>
    <col min="8449" max="8449" width="3.42578125" customWidth="1"/>
    <col min="8450" max="8450" width="7.85546875" customWidth="1"/>
    <col min="8451" max="8451" width="15.42578125" customWidth="1"/>
    <col min="8452" max="8452" width="18.85546875" customWidth="1"/>
    <col min="8453" max="8453" width="16.85546875" customWidth="1"/>
    <col min="8454" max="8454" width="14.140625" customWidth="1"/>
    <col min="8455" max="8455" width="6.28515625" customWidth="1"/>
    <col min="8456" max="8456" width="14.7109375" customWidth="1"/>
    <col min="8457" max="8457" width="3.5703125" customWidth="1"/>
    <col min="8458" max="8458" width="12.42578125" customWidth="1"/>
    <col min="8459" max="8459" width="3.28515625" customWidth="1"/>
    <col min="8460" max="8460" width="7.28515625" customWidth="1"/>
    <col min="8461" max="8461" width="12.28515625" customWidth="1"/>
    <col min="8462" max="8462" width="3.28515625" customWidth="1"/>
    <col min="8463" max="8463" width="13.7109375" customWidth="1"/>
    <col min="8464" max="8464" width="3.28515625" customWidth="1"/>
    <col min="8465" max="8465" width="10.42578125" customWidth="1"/>
    <col min="8466" max="8466" width="15.42578125" customWidth="1"/>
    <col min="8467" max="8467" width="16.5703125" customWidth="1"/>
    <col min="8468" max="8468" width="13.28515625" customWidth="1"/>
    <col min="8469" max="8469" width="12.140625" customWidth="1"/>
    <col min="8470" max="8470" width="15.7109375" customWidth="1"/>
    <col min="8471" max="8471" width="11" customWidth="1"/>
    <col min="8472" max="8472" width="23.42578125" customWidth="1"/>
    <col min="8705" max="8705" width="3.42578125" customWidth="1"/>
    <col min="8706" max="8706" width="7.85546875" customWidth="1"/>
    <col min="8707" max="8707" width="15.42578125" customWidth="1"/>
    <col min="8708" max="8708" width="18.85546875" customWidth="1"/>
    <col min="8709" max="8709" width="16.85546875" customWidth="1"/>
    <col min="8710" max="8710" width="14.140625" customWidth="1"/>
    <col min="8711" max="8711" width="6.28515625" customWidth="1"/>
    <col min="8712" max="8712" width="14.7109375" customWidth="1"/>
    <col min="8713" max="8713" width="3.5703125" customWidth="1"/>
    <col min="8714" max="8714" width="12.42578125" customWidth="1"/>
    <col min="8715" max="8715" width="3.28515625" customWidth="1"/>
    <col min="8716" max="8716" width="7.28515625" customWidth="1"/>
    <col min="8717" max="8717" width="12.28515625" customWidth="1"/>
    <col min="8718" max="8718" width="3.28515625" customWidth="1"/>
    <col min="8719" max="8719" width="13.7109375" customWidth="1"/>
    <col min="8720" max="8720" width="3.28515625" customWidth="1"/>
    <col min="8721" max="8721" width="10.42578125" customWidth="1"/>
    <col min="8722" max="8722" width="15.42578125" customWidth="1"/>
    <col min="8723" max="8723" width="16.5703125" customWidth="1"/>
    <col min="8724" max="8724" width="13.28515625" customWidth="1"/>
    <col min="8725" max="8725" width="12.140625" customWidth="1"/>
    <col min="8726" max="8726" width="15.7109375" customWidth="1"/>
    <col min="8727" max="8727" width="11" customWidth="1"/>
    <col min="8728" max="8728" width="23.42578125" customWidth="1"/>
    <col min="8961" max="8961" width="3.42578125" customWidth="1"/>
    <col min="8962" max="8962" width="7.85546875" customWidth="1"/>
    <col min="8963" max="8963" width="15.42578125" customWidth="1"/>
    <col min="8964" max="8964" width="18.85546875" customWidth="1"/>
    <col min="8965" max="8965" width="16.85546875" customWidth="1"/>
    <col min="8966" max="8966" width="14.140625" customWidth="1"/>
    <col min="8967" max="8967" width="6.28515625" customWidth="1"/>
    <col min="8968" max="8968" width="14.7109375" customWidth="1"/>
    <col min="8969" max="8969" width="3.5703125" customWidth="1"/>
    <col min="8970" max="8970" width="12.42578125" customWidth="1"/>
    <col min="8971" max="8971" width="3.28515625" customWidth="1"/>
    <col min="8972" max="8972" width="7.28515625" customWidth="1"/>
    <col min="8973" max="8973" width="12.28515625" customWidth="1"/>
    <col min="8974" max="8974" width="3.28515625" customWidth="1"/>
    <col min="8975" max="8975" width="13.7109375" customWidth="1"/>
    <col min="8976" max="8976" width="3.28515625" customWidth="1"/>
    <col min="8977" max="8977" width="10.42578125" customWidth="1"/>
    <col min="8978" max="8978" width="15.42578125" customWidth="1"/>
    <col min="8979" max="8979" width="16.5703125" customWidth="1"/>
    <col min="8980" max="8980" width="13.28515625" customWidth="1"/>
    <col min="8981" max="8981" width="12.140625" customWidth="1"/>
    <col min="8982" max="8982" width="15.7109375" customWidth="1"/>
    <col min="8983" max="8983" width="11" customWidth="1"/>
    <col min="8984" max="8984" width="23.42578125" customWidth="1"/>
    <col min="9217" max="9217" width="3.42578125" customWidth="1"/>
    <col min="9218" max="9218" width="7.85546875" customWidth="1"/>
    <col min="9219" max="9219" width="15.42578125" customWidth="1"/>
    <col min="9220" max="9220" width="18.85546875" customWidth="1"/>
    <col min="9221" max="9221" width="16.85546875" customWidth="1"/>
    <col min="9222" max="9222" width="14.140625" customWidth="1"/>
    <col min="9223" max="9223" width="6.28515625" customWidth="1"/>
    <col min="9224" max="9224" width="14.7109375" customWidth="1"/>
    <col min="9225" max="9225" width="3.5703125" customWidth="1"/>
    <col min="9226" max="9226" width="12.42578125" customWidth="1"/>
    <col min="9227" max="9227" width="3.28515625" customWidth="1"/>
    <col min="9228" max="9228" width="7.28515625" customWidth="1"/>
    <col min="9229" max="9229" width="12.28515625" customWidth="1"/>
    <col min="9230" max="9230" width="3.28515625" customWidth="1"/>
    <col min="9231" max="9231" width="13.7109375" customWidth="1"/>
    <col min="9232" max="9232" width="3.28515625" customWidth="1"/>
    <col min="9233" max="9233" width="10.42578125" customWidth="1"/>
    <col min="9234" max="9234" width="15.42578125" customWidth="1"/>
    <col min="9235" max="9235" width="16.5703125" customWidth="1"/>
    <col min="9236" max="9236" width="13.28515625" customWidth="1"/>
    <col min="9237" max="9237" width="12.140625" customWidth="1"/>
    <col min="9238" max="9238" width="15.7109375" customWidth="1"/>
    <col min="9239" max="9239" width="11" customWidth="1"/>
    <col min="9240" max="9240" width="23.42578125" customWidth="1"/>
    <col min="9473" max="9473" width="3.42578125" customWidth="1"/>
    <col min="9474" max="9474" width="7.85546875" customWidth="1"/>
    <col min="9475" max="9475" width="15.42578125" customWidth="1"/>
    <col min="9476" max="9476" width="18.85546875" customWidth="1"/>
    <col min="9477" max="9477" width="16.85546875" customWidth="1"/>
    <col min="9478" max="9478" width="14.140625" customWidth="1"/>
    <col min="9479" max="9479" width="6.28515625" customWidth="1"/>
    <col min="9480" max="9480" width="14.7109375" customWidth="1"/>
    <col min="9481" max="9481" width="3.5703125" customWidth="1"/>
    <col min="9482" max="9482" width="12.42578125" customWidth="1"/>
    <col min="9483" max="9483" width="3.28515625" customWidth="1"/>
    <col min="9484" max="9484" width="7.28515625" customWidth="1"/>
    <col min="9485" max="9485" width="12.28515625" customWidth="1"/>
    <col min="9486" max="9486" width="3.28515625" customWidth="1"/>
    <col min="9487" max="9487" width="13.7109375" customWidth="1"/>
    <col min="9488" max="9488" width="3.28515625" customWidth="1"/>
    <col min="9489" max="9489" width="10.42578125" customWidth="1"/>
    <col min="9490" max="9490" width="15.42578125" customWidth="1"/>
    <col min="9491" max="9491" width="16.5703125" customWidth="1"/>
    <col min="9492" max="9492" width="13.28515625" customWidth="1"/>
    <col min="9493" max="9493" width="12.140625" customWidth="1"/>
    <col min="9494" max="9494" width="15.7109375" customWidth="1"/>
    <col min="9495" max="9495" width="11" customWidth="1"/>
    <col min="9496" max="9496" width="23.42578125" customWidth="1"/>
    <col min="9729" max="9729" width="3.42578125" customWidth="1"/>
    <col min="9730" max="9730" width="7.85546875" customWidth="1"/>
    <col min="9731" max="9731" width="15.42578125" customWidth="1"/>
    <col min="9732" max="9732" width="18.85546875" customWidth="1"/>
    <col min="9733" max="9733" width="16.85546875" customWidth="1"/>
    <col min="9734" max="9734" width="14.140625" customWidth="1"/>
    <col min="9735" max="9735" width="6.28515625" customWidth="1"/>
    <col min="9736" max="9736" width="14.7109375" customWidth="1"/>
    <col min="9737" max="9737" width="3.5703125" customWidth="1"/>
    <col min="9738" max="9738" width="12.42578125" customWidth="1"/>
    <col min="9739" max="9739" width="3.28515625" customWidth="1"/>
    <col min="9740" max="9740" width="7.28515625" customWidth="1"/>
    <col min="9741" max="9741" width="12.28515625" customWidth="1"/>
    <col min="9742" max="9742" width="3.28515625" customWidth="1"/>
    <col min="9743" max="9743" width="13.7109375" customWidth="1"/>
    <col min="9744" max="9744" width="3.28515625" customWidth="1"/>
    <col min="9745" max="9745" width="10.42578125" customWidth="1"/>
    <col min="9746" max="9746" width="15.42578125" customWidth="1"/>
    <col min="9747" max="9747" width="16.5703125" customWidth="1"/>
    <col min="9748" max="9748" width="13.28515625" customWidth="1"/>
    <col min="9749" max="9749" width="12.140625" customWidth="1"/>
    <col min="9750" max="9750" width="15.7109375" customWidth="1"/>
    <col min="9751" max="9751" width="11" customWidth="1"/>
    <col min="9752" max="9752" width="23.42578125" customWidth="1"/>
    <col min="9985" max="9985" width="3.42578125" customWidth="1"/>
    <col min="9986" max="9986" width="7.85546875" customWidth="1"/>
    <col min="9987" max="9987" width="15.42578125" customWidth="1"/>
    <col min="9988" max="9988" width="18.85546875" customWidth="1"/>
    <col min="9989" max="9989" width="16.85546875" customWidth="1"/>
    <col min="9990" max="9990" width="14.140625" customWidth="1"/>
    <col min="9991" max="9991" width="6.28515625" customWidth="1"/>
    <col min="9992" max="9992" width="14.7109375" customWidth="1"/>
    <col min="9993" max="9993" width="3.5703125" customWidth="1"/>
    <col min="9994" max="9994" width="12.42578125" customWidth="1"/>
    <col min="9995" max="9995" width="3.28515625" customWidth="1"/>
    <col min="9996" max="9996" width="7.28515625" customWidth="1"/>
    <col min="9997" max="9997" width="12.28515625" customWidth="1"/>
    <col min="9998" max="9998" width="3.28515625" customWidth="1"/>
    <col min="9999" max="9999" width="13.7109375" customWidth="1"/>
    <col min="10000" max="10000" width="3.28515625" customWidth="1"/>
    <col min="10001" max="10001" width="10.42578125" customWidth="1"/>
    <col min="10002" max="10002" width="15.42578125" customWidth="1"/>
    <col min="10003" max="10003" width="16.5703125" customWidth="1"/>
    <col min="10004" max="10004" width="13.28515625" customWidth="1"/>
    <col min="10005" max="10005" width="12.140625" customWidth="1"/>
    <col min="10006" max="10006" width="15.7109375" customWidth="1"/>
    <col min="10007" max="10007" width="11" customWidth="1"/>
    <col min="10008" max="10008" width="23.42578125" customWidth="1"/>
    <col min="10241" max="10241" width="3.42578125" customWidth="1"/>
    <col min="10242" max="10242" width="7.85546875" customWidth="1"/>
    <col min="10243" max="10243" width="15.42578125" customWidth="1"/>
    <col min="10244" max="10244" width="18.85546875" customWidth="1"/>
    <col min="10245" max="10245" width="16.85546875" customWidth="1"/>
    <col min="10246" max="10246" width="14.140625" customWidth="1"/>
    <col min="10247" max="10247" width="6.28515625" customWidth="1"/>
    <col min="10248" max="10248" width="14.7109375" customWidth="1"/>
    <col min="10249" max="10249" width="3.5703125" customWidth="1"/>
    <col min="10250" max="10250" width="12.42578125" customWidth="1"/>
    <col min="10251" max="10251" width="3.28515625" customWidth="1"/>
    <col min="10252" max="10252" width="7.28515625" customWidth="1"/>
    <col min="10253" max="10253" width="12.28515625" customWidth="1"/>
    <col min="10254" max="10254" width="3.28515625" customWidth="1"/>
    <col min="10255" max="10255" width="13.7109375" customWidth="1"/>
    <col min="10256" max="10256" width="3.28515625" customWidth="1"/>
    <col min="10257" max="10257" width="10.42578125" customWidth="1"/>
    <col min="10258" max="10258" width="15.42578125" customWidth="1"/>
    <col min="10259" max="10259" width="16.5703125" customWidth="1"/>
    <col min="10260" max="10260" width="13.28515625" customWidth="1"/>
    <col min="10261" max="10261" width="12.140625" customWidth="1"/>
    <col min="10262" max="10262" width="15.7109375" customWidth="1"/>
    <col min="10263" max="10263" width="11" customWidth="1"/>
    <col min="10264" max="10264" width="23.42578125" customWidth="1"/>
    <col min="10497" max="10497" width="3.42578125" customWidth="1"/>
    <col min="10498" max="10498" width="7.85546875" customWidth="1"/>
    <col min="10499" max="10499" width="15.42578125" customWidth="1"/>
    <col min="10500" max="10500" width="18.85546875" customWidth="1"/>
    <col min="10501" max="10501" width="16.85546875" customWidth="1"/>
    <col min="10502" max="10502" width="14.140625" customWidth="1"/>
    <col min="10503" max="10503" width="6.28515625" customWidth="1"/>
    <col min="10504" max="10504" width="14.7109375" customWidth="1"/>
    <col min="10505" max="10505" width="3.5703125" customWidth="1"/>
    <col min="10506" max="10506" width="12.42578125" customWidth="1"/>
    <col min="10507" max="10507" width="3.28515625" customWidth="1"/>
    <col min="10508" max="10508" width="7.28515625" customWidth="1"/>
    <col min="10509" max="10509" width="12.28515625" customWidth="1"/>
    <col min="10510" max="10510" width="3.28515625" customWidth="1"/>
    <col min="10511" max="10511" width="13.7109375" customWidth="1"/>
    <col min="10512" max="10512" width="3.28515625" customWidth="1"/>
    <col min="10513" max="10513" width="10.42578125" customWidth="1"/>
    <col min="10514" max="10514" width="15.42578125" customWidth="1"/>
    <col min="10515" max="10515" width="16.5703125" customWidth="1"/>
    <col min="10516" max="10516" width="13.28515625" customWidth="1"/>
    <col min="10517" max="10517" width="12.140625" customWidth="1"/>
    <col min="10518" max="10518" width="15.7109375" customWidth="1"/>
    <col min="10519" max="10519" width="11" customWidth="1"/>
    <col min="10520" max="10520" width="23.42578125" customWidth="1"/>
    <col min="10753" max="10753" width="3.42578125" customWidth="1"/>
    <col min="10754" max="10754" width="7.85546875" customWidth="1"/>
    <col min="10755" max="10755" width="15.42578125" customWidth="1"/>
    <col min="10756" max="10756" width="18.85546875" customWidth="1"/>
    <col min="10757" max="10757" width="16.85546875" customWidth="1"/>
    <col min="10758" max="10758" width="14.140625" customWidth="1"/>
    <col min="10759" max="10759" width="6.28515625" customWidth="1"/>
    <col min="10760" max="10760" width="14.7109375" customWidth="1"/>
    <col min="10761" max="10761" width="3.5703125" customWidth="1"/>
    <col min="10762" max="10762" width="12.42578125" customWidth="1"/>
    <col min="10763" max="10763" width="3.28515625" customWidth="1"/>
    <col min="10764" max="10764" width="7.28515625" customWidth="1"/>
    <col min="10765" max="10765" width="12.28515625" customWidth="1"/>
    <col min="10766" max="10766" width="3.28515625" customWidth="1"/>
    <col min="10767" max="10767" width="13.7109375" customWidth="1"/>
    <col min="10768" max="10768" width="3.28515625" customWidth="1"/>
    <col min="10769" max="10769" width="10.42578125" customWidth="1"/>
    <col min="10770" max="10770" width="15.42578125" customWidth="1"/>
    <col min="10771" max="10771" width="16.5703125" customWidth="1"/>
    <col min="10772" max="10772" width="13.28515625" customWidth="1"/>
    <col min="10773" max="10773" width="12.140625" customWidth="1"/>
    <col min="10774" max="10774" width="15.7109375" customWidth="1"/>
    <col min="10775" max="10775" width="11" customWidth="1"/>
    <col min="10776" max="10776" width="23.42578125" customWidth="1"/>
    <col min="11009" max="11009" width="3.42578125" customWidth="1"/>
    <col min="11010" max="11010" width="7.85546875" customWidth="1"/>
    <col min="11011" max="11011" width="15.42578125" customWidth="1"/>
    <col min="11012" max="11012" width="18.85546875" customWidth="1"/>
    <col min="11013" max="11013" width="16.85546875" customWidth="1"/>
    <col min="11014" max="11014" width="14.140625" customWidth="1"/>
    <col min="11015" max="11015" width="6.28515625" customWidth="1"/>
    <col min="11016" max="11016" width="14.7109375" customWidth="1"/>
    <col min="11017" max="11017" width="3.5703125" customWidth="1"/>
    <col min="11018" max="11018" width="12.42578125" customWidth="1"/>
    <col min="11019" max="11019" width="3.28515625" customWidth="1"/>
    <col min="11020" max="11020" width="7.28515625" customWidth="1"/>
    <col min="11021" max="11021" width="12.28515625" customWidth="1"/>
    <col min="11022" max="11022" width="3.28515625" customWidth="1"/>
    <col min="11023" max="11023" width="13.7109375" customWidth="1"/>
    <col min="11024" max="11024" width="3.28515625" customWidth="1"/>
    <col min="11025" max="11025" width="10.42578125" customWidth="1"/>
    <col min="11026" max="11026" width="15.42578125" customWidth="1"/>
    <col min="11027" max="11027" width="16.5703125" customWidth="1"/>
    <col min="11028" max="11028" width="13.28515625" customWidth="1"/>
    <col min="11029" max="11029" width="12.140625" customWidth="1"/>
    <col min="11030" max="11030" width="15.7109375" customWidth="1"/>
    <col min="11031" max="11031" width="11" customWidth="1"/>
    <col min="11032" max="11032" width="23.42578125" customWidth="1"/>
    <col min="11265" max="11265" width="3.42578125" customWidth="1"/>
    <col min="11266" max="11266" width="7.85546875" customWidth="1"/>
    <col min="11267" max="11267" width="15.42578125" customWidth="1"/>
    <col min="11268" max="11268" width="18.85546875" customWidth="1"/>
    <col min="11269" max="11269" width="16.85546875" customWidth="1"/>
    <col min="11270" max="11270" width="14.140625" customWidth="1"/>
    <col min="11271" max="11271" width="6.28515625" customWidth="1"/>
    <col min="11272" max="11272" width="14.7109375" customWidth="1"/>
    <col min="11273" max="11273" width="3.5703125" customWidth="1"/>
    <col min="11274" max="11274" width="12.42578125" customWidth="1"/>
    <col min="11275" max="11275" width="3.28515625" customWidth="1"/>
    <col min="11276" max="11276" width="7.28515625" customWidth="1"/>
    <col min="11277" max="11277" width="12.28515625" customWidth="1"/>
    <col min="11278" max="11278" width="3.28515625" customWidth="1"/>
    <col min="11279" max="11279" width="13.7109375" customWidth="1"/>
    <col min="11280" max="11280" width="3.28515625" customWidth="1"/>
    <col min="11281" max="11281" width="10.42578125" customWidth="1"/>
    <col min="11282" max="11282" width="15.42578125" customWidth="1"/>
    <col min="11283" max="11283" width="16.5703125" customWidth="1"/>
    <col min="11284" max="11284" width="13.28515625" customWidth="1"/>
    <col min="11285" max="11285" width="12.140625" customWidth="1"/>
    <col min="11286" max="11286" width="15.7109375" customWidth="1"/>
    <col min="11287" max="11287" width="11" customWidth="1"/>
    <col min="11288" max="11288" width="23.42578125" customWidth="1"/>
    <col min="11521" max="11521" width="3.42578125" customWidth="1"/>
    <col min="11522" max="11522" width="7.85546875" customWidth="1"/>
    <col min="11523" max="11523" width="15.42578125" customWidth="1"/>
    <col min="11524" max="11524" width="18.85546875" customWidth="1"/>
    <col min="11525" max="11525" width="16.85546875" customWidth="1"/>
    <col min="11526" max="11526" width="14.140625" customWidth="1"/>
    <col min="11527" max="11527" width="6.28515625" customWidth="1"/>
    <col min="11528" max="11528" width="14.7109375" customWidth="1"/>
    <col min="11529" max="11529" width="3.5703125" customWidth="1"/>
    <col min="11530" max="11530" width="12.42578125" customWidth="1"/>
    <col min="11531" max="11531" width="3.28515625" customWidth="1"/>
    <col min="11532" max="11532" width="7.28515625" customWidth="1"/>
    <col min="11533" max="11533" width="12.28515625" customWidth="1"/>
    <col min="11534" max="11534" width="3.28515625" customWidth="1"/>
    <col min="11535" max="11535" width="13.7109375" customWidth="1"/>
    <col min="11536" max="11536" width="3.28515625" customWidth="1"/>
    <col min="11537" max="11537" width="10.42578125" customWidth="1"/>
    <col min="11538" max="11538" width="15.42578125" customWidth="1"/>
    <col min="11539" max="11539" width="16.5703125" customWidth="1"/>
    <col min="11540" max="11540" width="13.28515625" customWidth="1"/>
    <col min="11541" max="11541" width="12.140625" customWidth="1"/>
    <col min="11542" max="11542" width="15.7109375" customWidth="1"/>
    <col min="11543" max="11543" width="11" customWidth="1"/>
    <col min="11544" max="11544" width="23.42578125" customWidth="1"/>
    <col min="11777" max="11777" width="3.42578125" customWidth="1"/>
    <col min="11778" max="11778" width="7.85546875" customWidth="1"/>
    <col min="11779" max="11779" width="15.42578125" customWidth="1"/>
    <col min="11780" max="11780" width="18.85546875" customWidth="1"/>
    <col min="11781" max="11781" width="16.85546875" customWidth="1"/>
    <col min="11782" max="11782" width="14.140625" customWidth="1"/>
    <col min="11783" max="11783" width="6.28515625" customWidth="1"/>
    <col min="11784" max="11784" width="14.7109375" customWidth="1"/>
    <col min="11785" max="11785" width="3.5703125" customWidth="1"/>
    <col min="11786" max="11786" width="12.42578125" customWidth="1"/>
    <col min="11787" max="11787" width="3.28515625" customWidth="1"/>
    <col min="11788" max="11788" width="7.28515625" customWidth="1"/>
    <col min="11789" max="11789" width="12.28515625" customWidth="1"/>
    <col min="11790" max="11790" width="3.28515625" customWidth="1"/>
    <col min="11791" max="11791" width="13.7109375" customWidth="1"/>
    <col min="11792" max="11792" width="3.28515625" customWidth="1"/>
    <col min="11793" max="11793" width="10.42578125" customWidth="1"/>
    <col min="11794" max="11794" width="15.42578125" customWidth="1"/>
    <col min="11795" max="11795" width="16.5703125" customWidth="1"/>
    <col min="11796" max="11796" width="13.28515625" customWidth="1"/>
    <col min="11797" max="11797" width="12.140625" customWidth="1"/>
    <col min="11798" max="11798" width="15.7109375" customWidth="1"/>
    <col min="11799" max="11799" width="11" customWidth="1"/>
    <col min="11800" max="11800" width="23.42578125" customWidth="1"/>
    <col min="12033" max="12033" width="3.42578125" customWidth="1"/>
    <col min="12034" max="12034" width="7.85546875" customWidth="1"/>
    <col min="12035" max="12035" width="15.42578125" customWidth="1"/>
    <col min="12036" max="12036" width="18.85546875" customWidth="1"/>
    <col min="12037" max="12037" width="16.85546875" customWidth="1"/>
    <col min="12038" max="12038" width="14.140625" customWidth="1"/>
    <col min="12039" max="12039" width="6.28515625" customWidth="1"/>
    <col min="12040" max="12040" width="14.7109375" customWidth="1"/>
    <col min="12041" max="12041" width="3.5703125" customWidth="1"/>
    <col min="12042" max="12042" width="12.42578125" customWidth="1"/>
    <col min="12043" max="12043" width="3.28515625" customWidth="1"/>
    <col min="12044" max="12044" width="7.28515625" customWidth="1"/>
    <col min="12045" max="12045" width="12.28515625" customWidth="1"/>
    <col min="12046" max="12046" width="3.28515625" customWidth="1"/>
    <col min="12047" max="12047" width="13.7109375" customWidth="1"/>
    <col min="12048" max="12048" width="3.28515625" customWidth="1"/>
    <col min="12049" max="12049" width="10.42578125" customWidth="1"/>
    <col min="12050" max="12050" width="15.42578125" customWidth="1"/>
    <col min="12051" max="12051" width="16.5703125" customWidth="1"/>
    <col min="12052" max="12052" width="13.28515625" customWidth="1"/>
    <col min="12053" max="12053" width="12.140625" customWidth="1"/>
    <col min="12054" max="12054" width="15.7109375" customWidth="1"/>
    <col min="12055" max="12055" width="11" customWidth="1"/>
    <col min="12056" max="12056" width="23.42578125" customWidth="1"/>
    <col min="12289" max="12289" width="3.42578125" customWidth="1"/>
    <col min="12290" max="12290" width="7.85546875" customWidth="1"/>
    <col min="12291" max="12291" width="15.42578125" customWidth="1"/>
    <col min="12292" max="12292" width="18.85546875" customWidth="1"/>
    <col min="12293" max="12293" width="16.85546875" customWidth="1"/>
    <col min="12294" max="12294" width="14.140625" customWidth="1"/>
    <col min="12295" max="12295" width="6.28515625" customWidth="1"/>
    <col min="12296" max="12296" width="14.7109375" customWidth="1"/>
    <col min="12297" max="12297" width="3.5703125" customWidth="1"/>
    <col min="12298" max="12298" width="12.42578125" customWidth="1"/>
    <col min="12299" max="12299" width="3.28515625" customWidth="1"/>
    <col min="12300" max="12300" width="7.28515625" customWidth="1"/>
    <col min="12301" max="12301" width="12.28515625" customWidth="1"/>
    <col min="12302" max="12302" width="3.28515625" customWidth="1"/>
    <col min="12303" max="12303" width="13.7109375" customWidth="1"/>
    <col min="12304" max="12304" width="3.28515625" customWidth="1"/>
    <col min="12305" max="12305" width="10.42578125" customWidth="1"/>
    <col min="12306" max="12306" width="15.42578125" customWidth="1"/>
    <col min="12307" max="12307" width="16.5703125" customWidth="1"/>
    <col min="12308" max="12308" width="13.28515625" customWidth="1"/>
    <col min="12309" max="12309" width="12.140625" customWidth="1"/>
    <col min="12310" max="12310" width="15.7109375" customWidth="1"/>
    <col min="12311" max="12311" width="11" customWidth="1"/>
    <col min="12312" max="12312" width="23.42578125" customWidth="1"/>
    <col min="12545" max="12545" width="3.42578125" customWidth="1"/>
    <col min="12546" max="12546" width="7.85546875" customWidth="1"/>
    <col min="12547" max="12547" width="15.42578125" customWidth="1"/>
    <col min="12548" max="12548" width="18.85546875" customWidth="1"/>
    <col min="12549" max="12549" width="16.85546875" customWidth="1"/>
    <col min="12550" max="12550" width="14.140625" customWidth="1"/>
    <col min="12551" max="12551" width="6.28515625" customWidth="1"/>
    <col min="12552" max="12552" width="14.7109375" customWidth="1"/>
    <col min="12553" max="12553" width="3.5703125" customWidth="1"/>
    <col min="12554" max="12554" width="12.42578125" customWidth="1"/>
    <col min="12555" max="12555" width="3.28515625" customWidth="1"/>
    <col min="12556" max="12556" width="7.28515625" customWidth="1"/>
    <col min="12557" max="12557" width="12.28515625" customWidth="1"/>
    <col min="12558" max="12558" width="3.28515625" customWidth="1"/>
    <col min="12559" max="12559" width="13.7109375" customWidth="1"/>
    <col min="12560" max="12560" width="3.28515625" customWidth="1"/>
    <col min="12561" max="12561" width="10.42578125" customWidth="1"/>
    <col min="12562" max="12562" width="15.42578125" customWidth="1"/>
    <col min="12563" max="12563" width="16.5703125" customWidth="1"/>
    <col min="12564" max="12564" width="13.28515625" customWidth="1"/>
    <col min="12565" max="12565" width="12.140625" customWidth="1"/>
    <col min="12566" max="12566" width="15.7109375" customWidth="1"/>
    <col min="12567" max="12567" width="11" customWidth="1"/>
    <col min="12568" max="12568" width="23.42578125" customWidth="1"/>
    <col min="12801" max="12801" width="3.42578125" customWidth="1"/>
    <col min="12802" max="12802" width="7.85546875" customWidth="1"/>
    <col min="12803" max="12803" width="15.42578125" customWidth="1"/>
    <col min="12804" max="12804" width="18.85546875" customWidth="1"/>
    <col min="12805" max="12805" width="16.85546875" customWidth="1"/>
    <col min="12806" max="12806" width="14.140625" customWidth="1"/>
    <col min="12807" max="12807" width="6.28515625" customWidth="1"/>
    <col min="12808" max="12808" width="14.7109375" customWidth="1"/>
    <col min="12809" max="12809" width="3.5703125" customWidth="1"/>
    <col min="12810" max="12810" width="12.42578125" customWidth="1"/>
    <col min="12811" max="12811" width="3.28515625" customWidth="1"/>
    <col min="12812" max="12812" width="7.28515625" customWidth="1"/>
    <col min="12813" max="12813" width="12.28515625" customWidth="1"/>
    <col min="12814" max="12814" width="3.28515625" customWidth="1"/>
    <col min="12815" max="12815" width="13.7109375" customWidth="1"/>
    <col min="12816" max="12816" width="3.28515625" customWidth="1"/>
    <col min="12817" max="12817" width="10.42578125" customWidth="1"/>
    <col min="12818" max="12818" width="15.42578125" customWidth="1"/>
    <col min="12819" max="12819" width="16.5703125" customWidth="1"/>
    <col min="12820" max="12820" width="13.28515625" customWidth="1"/>
    <col min="12821" max="12821" width="12.140625" customWidth="1"/>
    <col min="12822" max="12822" width="15.7109375" customWidth="1"/>
    <col min="12823" max="12823" width="11" customWidth="1"/>
    <col min="12824" max="12824" width="23.42578125" customWidth="1"/>
    <col min="13057" max="13057" width="3.42578125" customWidth="1"/>
    <col min="13058" max="13058" width="7.85546875" customWidth="1"/>
    <col min="13059" max="13059" width="15.42578125" customWidth="1"/>
    <col min="13060" max="13060" width="18.85546875" customWidth="1"/>
    <col min="13061" max="13061" width="16.85546875" customWidth="1"/>
    <col min="13062" max="13062" width="14.140625" customWidth="1"/>
    <col min="13063" max="13063" width="6.28515625" customWidth="1"/>
    <col min="13064" max="13064" width="14.7109375" customWidth="1"/>
    <col min="13065" max="13065" width="3.5703125" customWidth="1"/>
    <col min="13066" max="13066" width="12.42578125" customWidth="1"/>
    <col min="13067" max="13067" width="3.28515625" customWidth="1"/>
    <col min="13068" max="13068" width="7.28515625" customWidth="1"/>
    <col min="13069" max="13069" width="12.28515625" customWidth="1"/>
    <col min="13070" max="13070" width="3.28515625" customWidth="1"/>
    <col min="13071" max="13071" width="13.7109375" customWidth="1"/>
    <col min="13072" max="13072" width="3.28515625" customWidth="1"/>
    <col min="13073" max="13073" width="10.42578125" customWidth="1"/>
    <col min="13074" max="13074" width="15.42578125" customWidth="1"/>
    <col min="13075" max="13075" width="16.5703125" customWidth="1"/>
    <col min="13076" max="13076" width="13.28515625" customWidth="1"/>
    <col min="13077" max="13077" width="12.140625" customWidth="1"/>
    <col min="13078" max="13078" width="15.7109375" customWidth="1"/>
    <col min="13079" max="13079" width="11" customWidth="1"/>
    <col min="13080" max="13080" width="23.42578125" customWidth="1"/>
    <col min="13313" max="13313" width="3.42578125" customWidth="1"/>
    <col min="13314" max="13314" width="7.85546875" customWidth="1"/>
    <col min="13315" max="13315" width="15.42578125" customWidth="1"/>
    <col min="13316" max="13316" width="18.85546875" customWidth="1"/>
    <col min="13317" max="13317" width="16.85546875" customWidth="1"/>
    <col min="13318" max="13318" width="14.140625" customWidth="1"/>
    <col min="13319" max="13319" width="6.28515625" customWidth="1"/>
    <col min="13320" max="13320" width="14.7109375" customWidth="1"/>
    <col min="13321" max="13321" width="3.5703125" customWidth="1"/>
    <col min="13322" max="13322" width="12.42578125" customWidth="1"/>
    <col min="13323" max="13323" width="3.28515625" customWidth="1"/>
    <col min="13324" max="13324" width="7.28515625" customWidth="1"/>
    <col min="13325" max="13325" width="12.28515625" customWidth="1"/>
    <col min="13326" max="13326" width="3.28515625" customWidth="1"/>
    <col min="13327" max="13327" width="13.7109375" customWidth="1"/>
    <col min="13328" max="13328" width="3.28515625" customWidth="1"/>
    <col min="13329" max="13329" width="10.42578125" customWidth="1"/>
    <col min="13330" max="13330" width="15.42578125" customWidth="1"/>
    <col min="13331" max="13331" width="16.5703125" customWidth="1"/>
    <col min="13332" max="13332" width="13.28515625" customWidth="1"/>
    <col min="13333" max="13333" width="12.140625" customWidth="1"/>
    <col min="13334" max="13334" width="15.7109375" customWidth="1"/>
    <col min="13335" max="13335" width="11" customWidth="1"/>
    <col min="13336" max="13336" width="23.42578125" customWidth="1"/>
    <col min="13569" max="13569" width="3.42578125" customWidth="1"/>
    <col min="13570" max="13570" width="7.85546875" customWidth="1"/>
    <col min="13571" max="13571" width="15.42578125" customWidth="1"/>
    <col min="13572" max="13572" width="18.85546875" customWidth="1"/>
    <col min="13573" max="13573" width="16.85546875" customWidth="1"/>
    <col min="13574" max="13574" width="14.140625" customWidth="1"/>
    <col min="13575" max="13575" width="6.28515625" customWidth="1"/>
    <col min="13576" max="13576" width="14.7109375" customWidth="1"/>
    <col min="13577" max="13577" width="3.5703125" customWidth="1"/>
    <col min="13578" max="13578" width="12.42578125" customWidth="1"/>
    <col min="13579" max="13579" width="3.28515625" customWidth="1"/>
    <col min="13580" max="13580" width="7.28515625" customWidth="1"/>
    <col min="13581" max="13581" width="12.28515625" customWidth="1"/>
    <col min="13582" max="13582" width="3.28515625" customWidth="1"/>
    <col min="13583" max="13583" width="13.7109375" customWidth="1"/>
    <col min="13584" max="13584" width="3.28515625" customWidth="1"/>
    <col min="13585" max="13585" width="10.42578125" customWidth="1"/>
    <col min="13586" max="13586" width="15.42578125" customWidth="1"/>
    <col min="13587" max="13587" width="16.5703125" customWidth="1"/>
    <col min="13588" max="13588" width="13.28515625" customWidth="1"/>
    <col min="13589" max="13589" width="12.140625" customWidth="1"/>
    <col min="13590" max="13590" width="15.7109375" customWidth="1"/>
    <col min="13591" max="13591" width="11" customWidth="1"/>
    <col min="13592" max="13592" width="23.42578125" customWidth="1"/>
    <col min="13825" max="13825" width="3.42578125" customWidth="1"/>
    <col min="13826" max="13826" width="7.85546875" customWidth="1"/>
    <col min="13827" max="13827" width="15.42578125" customWidth="1"/>
    <col min="13828" max="13828" width="18.85546875" customWidth="1"/>
    <col min="13829" max="13829" width="16.85546875" customWidth="1"/>
    <col min="13830" max="13830" width="14.140625" customWidth="1"/>
    <col min="13831" max="13831" width="6.28515625" customWidth="1"/>
    <col min="13832" max="13832" width="14.7109375" customWidth="1"/>
    <col min="13833" max="13833" width="3.5703125" customWidth="1"/>
    <col min="13834" max="13834" width="12.42578125" customWidth="1"/>
    <col min="13835" max="13835" width="3.28515625" customWidth="1"/>
    <col min="13836" max="13836" width="7.28515625" customWidth="1"/>
    <col min="13837" max="13837" width="12.28515625" customWidth="1"/>
    <col min="13838" max="13838" width="3.28515625" customWidth="1"/>
    <col min="13839" max="13839" width="13.7109375" customWidth="1"/>
    <col min="13840" max="13840" width="3.28515625" customWidth="1"/>
    <col min="13841" max="13841" width="10.42578125" customWidth="1"/>
    <col min="13842" max="13842" width="15.42578125" customWidth="1"/>
    <col min="13843" max="13843" width="16.5703125" customWidth="1"/>
    <col min="13844" max="13844" width="13.28515625" customWidth="1"/>
    <col min="13845" max="13845" width="12.140625" customWidth="1"/>
    <col min="13846" max="13846" width="15.7109375" customWidth="1"/>
    <col min="13847" max="13847" width="11" customWidth="1"/>
    <col min="13848" max="13848" width="23.42578125" customWidth="1"/>
    <col min="14081" max="14081" width="3.42578125" customWidth="1"/>
    <col min="14082" max="14082" width="7.85546875" customWidth="1"/>
    <col min="14083" max="14083" width="15.42578125" customWidth="1"/>
    <col min="14084" max="14084" width="18.85546875" customWidth="1"/>
    <col min="14085" max="14085" width="16.85546875" customWidth="1"/>
    <col min="14086" max="14086" width="14.140625" customWidth="1"/>
    <col min="14087" max="14087" width="6.28515625" customWidth="1"/>
    <col min="14088" max="14088" width="14.7109375" customWidth="1"/>
    <col min="14089" max="14089" width="3.5703125" customWidth="1"/>
    <col min="14090" max="14090" width="12.42578125" customWidth="1"/>
    <col min="14091" max="14091" width="3.28515625" customWidth="1"/>
    <col min="14092" max="14092" width="7.28515625" customWidth="1"/>
    <col min="14093" max="14093" width="12.28515625" customWidth="1"/>
    <col min="14094" max="14094" width="3.28515625" customWidth="1"/>
    <col min="14095" max="14095" width="13.7109375" customWidth="1"/>
    <col min="14096" max="14096" width="3.28515625" customWidth="1"/>
    <col min="14097" max="14097" width="10.42578125" customWidth="1"/>
    <col min="14098" max="14098" width="15.42578125" customWidth="1"/>
    <col min="14099" max="14099" width="16.5703125" customWidth="1"/>
    <col min="14100" max="14100" width="13.28515625" customWidth="1"/>
    <col min="14101" max="14101" width="12.140625" customWidth="1"/>
    <col min="14102" max="14102" width="15.7109375" customWidth="1"/>
    <col min="14103" max="14103" width="11" customWidth="1"/>
    <col min="14104" max="14104" width="23.42578125" customWidth="1"/>
    <col min="14337" max="14337" width="3.42578125" customWidth="1"/>
    <col min="14338" max="14338" width="7.85546875" customWidth="1"/>
    <col min="14339" max="14339" width="15.42578125" customWidth="1"/>
    <col min="14340" max="14340" width="18.85546875" customWidth="1"/>
    <col min="14341" max="14341" width="16.85546875" customWidth="1"/>
    <col min="14342" max="14342" width="14.140625" customWidth="1"/>
    <col min="14343" max="14343" width="6.28515625" customWidth="1"/>
    <col min="14344" max="14344" width="14.7109375" customWidth="1"/>
    <col min="14345" max="14345" width="3.5703125" customWidth="1"/>
    <col min="14346" max="14346" width="12.42578125" customWidth="1"/>
    <col min="14347" max="14347" width="3.28515625" customWidth="1"/>
    <col min="14348" max="14348" width="7.28515625" customWidth="1"/>
    <col min="14349" max="14349" width="12.28515625" customWidth="1"/>
    <col min="14350" max="14350" width="3.28515625" customWidth="1"/>
    <col min="14351" max="14351" width="13.7109375" customWidth="1"/>
    <col min="14352" max="14352" width="3.28515625" customWidth="1"/>
    <col min="14353" max="14353" width="10.42578125" customWidth="1"/>
    <col min="14354" max="14354" width="15.42578125" customWidth="1"/>
    <col min="14355" max="14355" width="16.5703125" customWidth="1"/>
    <col min="14356" max="14356" width="13.28515625" customWidth="1"/>
    <col min="14357" max="14357" width="12.140625" customWidth="1"/>
    <col min="14358" max="14358" width="15.7109375" customWidth="1"/>
    <col min="14359" max="14359" width="11" customWidth="1"/>
    <col min="14360" max="14360" width="23.42578125" customWidth="1"/>
    <col min="14593" max="14593" width="3.42578125" customWidth="1"/>
    <col min="14594" max="14594" width="7.85546875" customWidth="1"/>
    <col min="14595" max="14595" width="15.42578125" customWidth="1"/>
    <col min="14596" max="14596" width="18.85546875" customWidth="1"/>
    <col min="14597" max="14597" width="16.85546875" customWidth="1"/>
    <col min="14598" max="14598" width="14.140625" customWidth="1"/>
    <col min="14599" max="14599" width="6.28515625" customWidth="1"/>
    <col min="14600" max="14600" width="14.7109375" customWidth="1"/>
    <col min="14601" max="14601" width="3.5703125" customWidth="1"/>
    <col min="14602" max="14602" width="12.42578125" customWidth="1"/>
    <col min="14603" max="14603" width="3.28515625" customWidth="1"/>
    <col min="14604" max="14604" width="7.28515625" customWidth="1"/>
    <col min="14605" max="14605" width="12.28515625" customWidth="1"/>
    <col min="14606" max="14606" width="3.28515625" customWidth="1"/>
    <col min="14607" max="14607" width="13.7109375" customWidth="1"/>
    <col min="14608" max="14608" width="3.28515625" customWidth="1"/>
    <col min="14609" max="14609" width="10.42578125" customWidth="1"/>
    <col min="14610" max="14610" width="15.42578125" customWidth="1"/>
    <col min="14611" max="14611" width="16.5703125" customWidth="1"/>
    <col min="14612" max="14612" width="13.28515625" customWidth="1"/>
    <col min="14613" max="14613" width="12.140625" customWidth="1"/>
    <col min="14614" max="14614" width="15.7109375" customWidth="1"/>
    <col min="14615" max="14615" width="11" customWidth="1"/>
    <col min="14616" max="14616" width="23.42578125" customWidth="1"/>
    <col min="14849" max="14849" width="3.42578125" customWidth="1"/>
    <col min="14850" max="14850" width="7.85546875" customWidth="1"/>
    <col min="14851" max="14851" width="15.42578125" customWidth="1"/>
    <col min="14852" max="14852" width="18.85546875" customWidth="1"/>
    <col min="14853" max="14853" width="16.85546875" customWidth="1"/>
    <col min="14854" max="14854" width="14.140625" customWidth="1"/>
    <col min="14855" max="14855" width="6.28515625" customWidth="1"/>
    <col min="14856" max="14856" width="14.7109375" customWidth="1"/>
    <col min="14857" max="14857" width="3.5703125" customWidth="1"/>
    <col min="14858" max="14858" width="12.42578125" customWidth="1"/>
    <col min="14859" max="14859" width="3.28515625" customWidth="1"/>
    <col min="14860" max="14860" width="7.28515625" customWidth="1"/>
    <col min="14861" max="14861" width="12.28515625" customWidth="1"/>
    <col min="14862" max="14862" width="3.28515625" customWidth="1"/>
    <col min="14863" max="14863" width="13.7109375" customWidth="1"/>
    <col min="14864" max="14864" width="3.28515625" customWidth="1"/>
    <col min="14865" max="14865" width="10.42578125" customWidth="1"/>
    <col min="14866" max="14866" width="15.42578125" customWidth="1"/>
    <col min="14867" max="14867" width="16.5703125" customWidth="1"/>
    <col min="14868" max="14868" width="13.28515625" customWidth="1"/>
    <col min="14869" max="14869" width="12.140625" customWidth="1"/>
    <col min="14870" max="14870" width="15.7109375" customWidth="1"/>
    <col min="14871" max="14871" width="11" customWidth="1"/>
    <col min="14872" max="14872" width="23.42578125" customWidth="1"/>
    <col min="15105" max="15105" width="3.42578125" customWidth="1"/>
    <col min="15106" max="15106" width="7.85546875" customWidth="1"/>
    <col min="15107" max="15107" width="15.42578125" customWidth="1"/>
    <col min="15108" max="15108" width="18.85546875" customWidth="1"/>
    <col min="15109" max="15109" width="16.85546875" customWidth="1"/>
    <col min="15110" max="15110" width="14.140625" customWidth="1"/>
    <col min="15111" max="15111" width="6.28515625" customWidth="1"/>
    <col min="15112" max="15112" width="14.7109375" customWidth="1"/>
    <col min="15113" max="15113" width="3.5703125" customWidth="1"/>
    <col min="15114" max="15114" width="12.42578125" customWidth="1"/>
    <col min="15115" max="15115" width="3.28515625" customWidth="1"/>
    <col min="15116" max="15116" width="7.28515625" customWidth="1"/>
    <col min="15117" max="15117" width="12.28515625" customWidth="1"/>
    <col min="15118" max="15118" width="3.28515625" customWidth="1"/>
    <col min="15119" max="15119" width="13.7109375" customWidth="1"/>
    <col min="15120" max="15120" width="3.28515625" customWidth="1"/>
    <col min="15121" max="15121" width="10.42578125" customWidth="1"/>
    <col min="15122" max="15122" width="15.42578125" customWidth="1"/>
    <col min="15123" max="15123" width="16.5703125" customWidth="1"/>
    <col min="15124" max="15124" width="13.28515625" customWidth="1"/>
    <col min="15125" max="15125" width="12.140625" customWidth="1"/>
    <col min="15126" max="15126" width="15.7109375" customWidth="1"/>
    <col min="15127" max="15127" width="11" customWidth="1"/>
    <col min="15128" max="15128" width="23.42578125" customWidth="1"/>
    <col min="15361" max="15361" width="3.42578125" customWidth="1"/>
    <col min="15362" max="15362" width="7.85546875" customWidth="1"/>
    <col min="15363" max="15363" width="15.42578125" customWidth="1"/>
    <col min="15364" max="15364" width="18.85546875" customWidth="1"/>
    <col min="15365" max="15365" width="16.85546875" customWidth="1"/>
    <col min="15366" max="15366" width="14.140625" customWidth="1"/>
    <col min="15367" max="15367" width="6.28515625" customWidth="1"/>
    <col min="15368" max="15368" width="14.7109375" customWidth="1"/>
    <col min="15369" max="15369" width="3.5703125" customWidth="1"/>
    <col min="15370" max="15370" width="12.42578125" customWidth="1"/>
    <col min="15371" max="15371" width="3.28515625" customWidth="1"/>
    <col min="15372" max="15372" width="7.28515625" customWidth="1"/>
    <col min="15373" max="15373" width="12.28515625" customWidth="1"/>
    <col min="15374" max="15374" width="3.28515625" customWidth="1"/>
    <col min="15375" max="15375" width="13.7109375" customWidth="1"/>
    <col min="15376" max="15376" width="3.28515625" customWidth="1"/>
    <col min="15377" max="15377" width="10.42578125" customWidth="1"/>
    <col min="15378" max="15378" width="15.42578125" customWidth="1"/>
    <col min="15379" max="15379" width="16.5703125" customWidth="1"/>
    <col min="15380" max="15380" width="13.28515625" customWidth="1"/>
    <col min="15381" max="15381" width="12.140625" customWidth="1"/>
    <col min="15382" max="15382" width="15.7109375" customWidth="1"/>
    <col min="15383" max="15383" width="11" customWidth="1"/>
    <col min="15384" max="15384" width="23.42578125" customWidth="1"/>
    <col min="15617" max="15617" width="3.42578125" customWidth="1"/>
    <col min="15618" max="15618" width="7.85546875" customWidth="1"/>
    <col min="15619" max="15619" width="15.42578125" customWidth="1"/>
    <col min="15620" max="15620" width="18.85546875" customWidth="1"/>
    <col min="15621" max="15621" width="16.85546875" customWidth="1"/>
    <col min="15622" max="15622" width="14.140625" customWidth="1"/>
    <col min="15623" max="15623" width="6.28515625" customWidth="1"/>
    <col min="15624" max="15624" width="14.7109375" customWidth="1"/>
    <col min="15625" max="15625" width="3.5703125" customWidth="1"/>
    <col min="15626" max="15626" width="12.42578125" customWidth="1"/>
    <col min="15627" max="15627" width="3.28515625" customWidth="1"/>
    <col min="15628" max="15628" width="7.28515625" customWidth="1"/>
    <col min="15629" max="15629" width="12.28515625" customWidth="1"/>
    <col min="15630" max="15630" width="3.28515625" customWidth="1"/>
    <col min="15631" max="15631" width="13.7109375" customWidth="1"/>
    <col min="15632" max="15632" width="3.28515625" customWidth="1"/>
    <col min="15633" max="15633" width="10.42578125" customWidth="1"/>
    <col min="15634" max="15634" width="15.42578125" customWidth="1"/>
    <col min="15635" max="15635" width="16.5703125" customWidth="1"/>
    <col min="15636" max="15636" width="13.28515625" customWidth="1"/>
    <col min="15637" max="15637" width="12.140625" customWidth="1"/>
    <col min="15638" max="15638" width="15.7109375" customWidth="1"/>
    <col min="15639" max="15639" width="11" customWidth="1"/>
    <col min="15640" max="15640" width="23.42578125" customWidth="1"/>
    <col min="15873" max="15873" width="3.42578125" customWidth="1"/>
    <col min="15874" max="15874" width="7.85546875" customWidth="1"/>
    <col min="15875" max="15875" width="15.42578125" customWidth="1"/>
    <col min="15876" max="15876" width="18.85546875" customWidth="1"/>
    <col min="15877" max="15877" width="16.85546875" customWidth="1"/>
    <col min="15878" max="15878" width="14.140625" customWidth="1"/>
    <col min="15879" max="15879" width="6.28515625" customWidth="1"/>
    <col min="15880" max="15880" width="14.7109375" customWidth="1"/>
    <col min="15881" max="15881" width="3.5703125" customWidth="1"/>
    <col min="15882" max="15882" width="12.42578125" customWidth="1"/>
    <col min="15883" max="15883" width="3.28515625" customWidth="1"/>
    <col min="15884" max="15884" width="7.28515625" customWidth="1"/>
    <col min="15885" max="15885" width="12.28515625" customWidth="1"/>
    <col min="15886" max="15886" width="3.28515625" customWidth="1"/>
    <col min="15887" max="15887" width="13.7109375" customWidth="1"/>
    <col min="15888" max="15888" width="3.28515625" customWidth="1"/>
    <col min="15889" max="15889" width="10.42578125" customWidth="1"/>
    <col min="15890" max="15890" width="15.42578125" customWidth="1"/>
    <col min="15891" max="15891" width="16.5703125" customWidth="1"/>
    <col min="15892" max="15892" width="13.28515625" customWidth="1"/>
    <col min="15893" max="15893" width="12.140625" customWidth="1"/>
    <col min="15894" max="15894" width="15.7109375" customWidth="1"/>
    <col min="15895" max="15895" width="11" customWidth="1"/>
    <col min="15896" max="15896" width="23.42578125" customWidth="1"/>
    <col min="16129" max="16129" width="3.42578125" customWidth="1"/>
    <col min="16130" max="16130" width="7.85546875" customWidth="1"/>
    <col min="16131" max="16131" width="15.42578125" customWidth="1"/>
    <col min="16132" max="16132" width="18.85546875" customWidth="1"/>
    <col min="16133" max="16133" width="16.85546875" customWidth="1"/>
    <col min="16134" max="16134" width="14.140625" customWidth="1"/>
    <col min="16135" max="16135" width="6.28515625" customWidth="1"/>
    <col min="16136" max="16136" width="14.7109375" customWidth="1"/>
    <col min="16137" max="16137" width="3.5703125" customWidth="1"/>
    <col min="16138" max="16138" width="12.42578125" customWidth="1"/>
    <col min="16139" max="16139" width="3.28515625" customWidth="1"/>
    <col min="16140" max="16140" width="7.28515625" customWidth="1"/>
    <col min="16141" max="16141" width="12.28515625" customWidth="1"/>
    <col min="16142" max="16142" width="3.28515625" customWidth="1"/>
    <col min="16143" max="16143" width="13.7109375" customWidth="1"/>
    <col min="16144" max="16144" width="3.28515625" customWidth="1"/>
    <col min="16145" max="16145" width="10.42578125" customWidth="1"/>
    <col min="16146" max="16146" width="15.42578125" customWidth="1"/>
    <col min="16147" max="16147" width="16.5703125" customWidth="1"/>
    <col min="16148" max="16148" width="13.28515625" customWidth="1"/>
    <col min="16149" max="16149" width="12.140625" customWidth="1"/>
    <col min="16150" max="16150" width="15.7109375" customWidth="1"/>
    <col min="16151" max="16151" width="11" customWidth="1"/>
    <col min="16152" max="16152" width="23.42578125" customWidth="1"/>
  </cols>
  <sheetData>
    <row r="1" spans="1:46" s="242" customFormat="1" ht="12.75" customHeight="1" x14ac:dyDescent="0.2">
      <c r="A1" s="587" t="s">
        <v>369</v>
      </c>
      <c r="B1" s="588"/>
      <c r="C1" s="588"/>
      <c r="D1" s="588"/>
      <c r="E1" s="588"/>
      <c r="F1" s="588"/>
      <c r="G1" s="588"/>
      <c r="H1" s="588"/>
      <c r="I1" s="588"/>
      <c r="J1" s="588"/>
      <c r="K1" s="588"/>
      <c r="L1" s="588"/>
      <c r="M1" s="588"/>
      <c r="N1" s="588"/>
      <c r="O1" s="588"/>
      <c r="P1" s="588"/>
      <c r="Q1" s="588"/>
      <c r="R1" s="588"/>
      <c r="S1" s="588"/>
      <c r="T1" s="588"/>
      <c r="U1" s="588"/>
      <c r="V1" s="588"/>
      <c r="W1" s="588"/>
      <c r="X1" s="588"/>
    </row>
    <row r="2" spans="1:46" s="242" customFormat="1" ht="12.75" customHeight="1" x14ac:dyDescent="0.2">
      <c r="A2" s="441"/>
      <c r="B2" s="244"/>
      <c r="C2" s="244"/>
      <c r="D2" s="244"/>
      <c r="E2" s="244"/>
      <c r="F2" s="244"/>
      <c r="G2" s="244"/>
      <c r="H2" s="244"/>
      <c r="I2" s="244"/>
      <c r="J2" s="244"/>
      <c r="K2" s="244"/>
      <c r="L2" s="244"/>
      <c r="M2" s="244"/>
      <c r="N2" s="244"/>
      <c r="O2" s="244"/>
      <c r="P2" s="244"/>
      <c r="Q2" s="244"/>
      <c r="R2" s="244"/>
      <c r="S2" s="244"/>
      <c r="T2" s="244"/>
      <c r="U2" s="244"/>
      <c r="V2" s="244"/>
      <c r="W2" s="244"/>
      <c r="X2" s="244"/>
    </row>
    <row r="3" spans="1:46" s="242" customFormat="1" ht="12.75" customHeight="1" x14ac:dyDescent="0.2">
      <c r="A3" s="441"/>
      <c r="B3" s="589" t="s">
        <v>288</v>
      </c>
      <c r="C3" s="589"/>
      <c r="D3" s="589"/>
      <c r="E3" s="589"/>
      <c r="F3" s="589"/>
      <c r="G3" s="589"/>
      <c r="H3" s="589"/>
      <c r="I3" s="589"/>
      <c r="J3" s="589"/>
      <c r="K3" s="589"/>
      <c r="L3" s="589"/>
      <c r="M3" s="589"/>
      <c r="N3" s="589"/>
      <c r="O3" s="589"/>
      <c r="P3" s="590"/>
      <c r="Q3" s="590"/>
      <c r="R3" s="590"/>
      <c r="S3" s="590"/>
      <c r="T3" s="590"/>
      <c r="U3" s="590"/>
      <c r="V3" s="590"/>
      <c r="W3" s="590"/>
      <c r="X3" s="590"/>
    </row>
    <row r="4" spans="1:46" s="242" customFormat="1" ht="12.75" customHeight="1" x14ac:dyDescent="0.2">
      <c r="A4" s="441"/>
      <c r="B4" s="589"/>
      <c r="C4" s="589"/>
      <c r="D4" s="589"/>
      <c r="E4" s="589"/>
      <c r="F4" s="589"/>
      <c r="G4" s="589"/>
      <c r="H4" s="589"/>
      <c r="I4" s="589"/>
      <c r="J4" s="589"/>
      <c r="K4" s="589"/>
      <c r="L4" s="589"/>
      <c r="M4" s="589"/>
      <c r="N4" s="589"/>
      <c r="O4" s="589"/>
      <c r="P4" s="590"/>
      <c r="Q4" s="590"/>
      <c r="R4" s="590"/>
      <c r="S4" s="590"/>
      <c r="T4" s="590"/>
      <c r="U4" s="590"/>
      <c r="V4" s="590"/>
      <c r="W4" s="590"/>
      <c r="X4" s="590"/>
    </row>
    <row r="5" spans="1:46" s="242" customFormat="1" ht="12.75" customHeight="1" x14ac:dyDescent="0.2">
      <c r="A5" s="245"/>
      <c r="B5" s="441"/>
      <c r="C5" s="244"/>
      <c r="D5" s="244"/>
      <c r="E5" s="244"/>
      <c r="F5" s="244"/>
      <c r="G5" s="244"/>
      <c r="H5" s="244"/>
      <c r="I5" s="244"/>
      <c r="J5" s="244"/>
      <c r="K5" s="244"/>
      <c r="L5" s="244"/>
      <c r="M5" s="244"/>
      <c r="N5" s="244"/>
      <c r="O5" s="244"/>
      <c r="P5" s="244"/>
      <c r="Q5" s="244"/>
      <c r="R5" s="244"/>
      <c r="S5" s="244"/>
      <c r="T5" s="244"/>
      <c r="U5" s="244"/>
      <c r="V5" s="244"/>
      <c r="W5" s="244"/>
      <c r="X5" s="244"/>
    </row>
    <row r="6" spans="1:46" s="246" customFormat="1" x14ac:dyDescent="0.2">
      <c r="A6" s="591" t="s">
        <v>289</v>
      </c>
      <c r="B6" s="591"/>
      <c r="C6" s="591"/>
      <c r="D6" s="591"/>
      <c r="E6" s="591"/>
      <c r="F6" s="591"/>
      <c r="G6" s="591"/>
      <c r="H6" s="591"/>
      <c r="I6" s="591"/>
      <c r="J6" s="591"/>
      <c r="K6" s="591"/>
      <c r="L6" s="591"/>
      <c r="M6" s="591"/>
      <c r="N6" s="591"/>
      <c r="O6" s="591"/>
      <c r="P6" s="591"/>
      <c r="Q6" s="591"/>
      <c r="R6" s="591"/>
      <c r="S6" s="591"/>
      <c r="T6" s="591"/>
      <c r="U6" s="591"/>
      <c r="V6" s="591"/>
      <c r="W6" s="591"/>
    </row>
    <row r="7" spans="1:46" s="246" customFormat="1" x14ac:dyDescent="0.2">
      <c r="A7" s="591" t="s">
        <v>381</v>
      </c>
      <c r="B7" s="591"/>
      <c r="C7" s="591"/>
      <c r="D7" s="591"/>
      <c r="E7" s="591"/>
      <c r="F7" s="591"/>
      <c r="G7" s="591"/>
      <c r="H7" s="591"/>
      <c r="I7" s="591"/>
      <c r="J7" s="591"/>
      <c r="K7" s="591"/>
      <c r="L7" s="591"/>
      <c r="M7" s="591"/>
      <c r="N7" s="591"/>
      <c r="O7" s="591"/>
      <c r="P7" s="591"/>
      <c r="Q7" s="591"/>
      <c r="R7" s="591"/>
      <c r="S7" s="591"/>
      <c r="T7" s="591"/>
      <c r="U7" s="591"/>
      <c r="V7" s="591"/>
      <c r="W7" s="591"/>
    </row>
    <row r="8" spans="1:46" s="246" customFormat="1" ht="13.5" thickBot="1" x14ac:dyDescent="0.25">
      <c r="A8" s="442"/>
      <c r="B8" s="442"/>
      <c r="C8" s="442"/>
      <c r="D8" s="442"/>
      <c r="E8" s="442"/>
      <c r="F8" s="442"/>
      <c r="G8" s="442"/>
      <c r="H8" s="442"/>
      <c r="I8" s="442"/>
      <c r="J8" s="442"/>
      <c r="K8" s="442"/>
      <c r="L8" s="442"/>
      <c r="M8" s="442"/>
      <c r="N8" s="442"/>
      <c r="O8" s="442"/>
      <c r="P8" s="442"/>
      <c r="Q8" s="442"/>
      <c r="R8" s="442"/>
      <c r="S8" s="442"/>
      <c r="T8" s="442"/>
      <c r="U8" s="442"/>
      <c r="V8" s="442"/>
      <c r="W8" s="248"/>
      <c r="X8" s="248"/>
    </row>
    <row r="9" spans="1:46" s="250" customFormat="1" ht="25.5" customHeight="1" thickBot="1" x14ac:dyDescent="0.25">
      <c r="A9" s="592" t="s">
        <v>291</v>
      </c>
      <c r="B9" s="595" t="s">
        <v>292</v>
      </c>
      <c r="C9" s="598" t="s">
        <v>293</v>
      </c>
      <c r="D9" s="595" t="s">
        <v>294</v>
      </c>
      <c r="E9" s="595" t="s">
        <v>295</v>
      </c>
      <c r="F9" s="595" t="s">
        <v>296</v>
      </c>
      <c r="G9" s="574" t="s">
        <v>297</v>
      </c>
      <c r="H9" s="575"/>
      <c r="I9" s="575"/>
      <c r="J9" s="575"/>
      <c r="K9" s="576"/>
      <c r="L9" s="577" t="s">
        <v>298</v>
      </c>
      <c r="M9" s="575"/>
      <c r="N9" s="575"/>
      <c r="O9" s="575"/>
      <c r="P9" s="578"/>
      <c r="Q9" s="579" t="s">
        <v>299</v>
      </c>
      <c r="R9" s="581" t="s">
        <v>300</v>
      </c>
      <c r="S9" s="582"/>
      <c r="T9" s="582"/>
      <c r="U9" s="583"/>
      <c r="V9" s="584" t="s">
        <v>301</v>
      </c>
      <c r="W9" s="584" t="s">
        <v>302</v>
      </c>
      <c r="X9" s="601" t="s">
        <v>303</v>
      </c>
      <c r="Y9" s="249"/>
      <c r="Z9" s="249"/>
      <c r="AA9" s="249"/>
      <c r="AB9" s="249"/>
      <c r="AC9" s="249"/>
      <c r="AD9" s="249"/>
      <c r="AE9" s="249"/>
      <c r="AF9" s="249"/>
      <c r="AG9" s="249"/>
      <c r="AH9" s="249"/>
      <c r="AI9" s="249"/>
      <c r="AJ9" s="249"/>
      <c r="AK9" s="249"/>
      <c r="AL9" s="249"/>
      <c r="AM9" s="249"/>
      <c r="AN9" s="249"/>
      <c r="AO9" s="249"/>
      <c r="AP9" s="249"/>
      <c r="AQ9" s="249"/>
      <c r="AR9" s="249"/>
      <c r="AS9" s="249"/>
      <c r="AT9" s="249"/>
    </row>
    <row r="10" spans="1:46" s="250" customFormat="1" ht="79.5" thickBot="1" x14ac:dyDescent="0.25">
      <c r="A10" s="593"/>
      <c r="B10" s="596"/>
      <c r="C10" s="599"/>
      <c r="D10" s="596"/>
      <c r="E10" s="596"/>
      <c r="F10" s="596"/>
      <c r="G10" s="251" t="s">
        <v>304</v>
      </c>
      <c r="H10" s="252" t="s">
        <v>305</v>
      </c>
      <c r="I10" s="253" t="s">
        <v>306</v>
      </c>
      <c r="J10" s="254" t="s">
        <v>307</v>
      </c>
      <c r="K10" s="255" t="s">
        <v>306</v>
      </c>
      <c r="L10" s="256" t="s">
        <v>304</v>
      </c>
      <c r="M10" s="252" t="s">
        <v>305</v>
      </c>
      <c r="N10" s="253" t="s">
        <v>306</v>
      </c>
      <c r="O10" s="254" t="s">
        <v>307</v>
      </c>
      <c r="P10" s="257" t="s">
        <v>306</v>
      </c>
      <c r="Q10" s="580"/>
      <c r="R10" s="258" t="s">
        <v>308</v>
      </c>
      <c r="S10" s="259" t="s">
        <v>309</v>
      </c>
      <c r="T10" s="260" t="s">
        <v>310</v>
      </c>
      <c r="U10" s="261" t="s">
        <v>311</v>
      </c>
      <c r="V10" s="585"/>
      <c r="W10" s="586"/>
      <c r="X10" s="602"/>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row>
    <row r="11" spans="1:46" s="276" customFormat="1" ht="88.5" customHeight="1" thickBot="1" x14ac:dyDescent="0.25">
      <c r="A11" s="594"/>
      <c r="B11" s="597"/>
      <c r="C11" s="600"/>
      <c r="D11" s="597"/>
      <c r="E11" s="597"/>
      <c r="F11" s="597"/>
      <c r="G11" s="262" t="s">
        <v>312</v>
      </c>
      <c r="H11" s="263" t="s">
        <v>313</v>
      </c>
      <c r="I11" s="264"/>
      <c r="J11" s="263" t="s">
        <v>314</v>
      </c>
      <c r="K11" s="265"/>
      <c r="L11" s="266" t="s">
        <v>315</v>
      </c>
      <c r="M11" s="263" t="s">
        <v>316</v>
      </c>
      <c r="N11" s="264"/>
      <c r="O11" s="263" t="s">
        <v>317</v>
      </c>
      <c r="P11" s="267"/>
      <c r="Q11" s="268" t="s">
        <v>318</v>
      </c>
      <c r="R11" s="269" t="s">
        <v>319</v>
      </c>
      <c r="S11" s="270" t="s">
        <v>320</v>
      </c>
      <c r="T11" s="271" t="s">
        <v>321</v>
      </c>
      <c r="U11" s="272" t="s">
        <v>322</v>
      </c>
      <c r="V11" s="273" t="s">
        <v>323</v>
      </c>
      <c r="W11" s="274" t="s">
        <v>324</v>
      </c>
      <c r="X11" s="603"/>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row>
    <row r="12" spans="1:46" s="292" customFormat="1" ht="111" customHeight="1" thickBot="1" x14ac:dyDescent="0.3">
      <c r="A12" s="277">
        <v>1</v>
      </c>
      <c r="B12" s="317" t="s">
        <v>343</v>
      </c>
      <c r="C12" s="318" t="s">
        <v>370</v>
      </c>
      <c r="D12" s="318" t="s">
        <v>371</v>
      </c>
      <c r="E12" s="318" t="s">
        <v>372</v>
      </c>
      <c r="F12" s="318" t="s">
        <v>382</v>
      </c>
      <c r="G12" s="288">
        <v>2023918</v>
      </c>
      <c r="H12" s="437">
        <v>1214351</v>
      </c>
      <c r="I12" s="322">
        <v>60</v>
      </c>
      <c r="J12" s="437">
        <v>809567</v>
      </c>
      <c r="K12" s="285">
        <v>40</v>
      </c>
      <c r="L12" s="288">
        <f>+M12+O12</f>
        <v>0</v>
      </c>
      <c r="M12" s="319"/>
      <c r="N12" s="322" t="e">
        <f>+M12/L12</f>
        <v>#DIV/0!</v>
      </c>
      <c r="O12" s="319"/>
      <c r="P12" s="285" t="e">
        <f>+O12/L12</f>
        <v>#DIV/0!</v>
      </c>
      <c r="Q12" s="288">
        <v>2023918</v>
      </c>
      <c r="R12" s="437">
        <v>809567</v>
      </c>
      <c r="S12" s="319"/>
      <c r="T12" s="319"/>
      <c r="U12" s="319"/>
      <c r="V12" s="288">
        <v>809567</v>
      </c>
      <c r="W12" s="290">
        <v>2023918</v>
      </c>
      <c r="X12" s="321" t="s">
        <v>373</v>
      </c>
      <c r="Y12" s="291"/>
      <c r="Z12" s="291"/>
      <c r="AA12" s="291"/>
      <c r="AB12" s="291"/>
      <c r="AC12" s="291"/>
      <c r="AD12" s="291"/>
      <c r="AE12" s="291"/>
      <c r="AF12" s="291"/>
      <c r="AG12" s="291"/>
      <c r="AH12" s="291"/>
      <c r="AI12" s="291"/>
      <c r="AJ12" s="291"/>
      <c r="AK12" s="291"/>
      <c r="AL12" s="291"/>
      <c r="AM12" s="291"/>
      <c r="AN12" s="291"/>
      <c r="AO12" s="291"/>
      <c r="AP12" s="291"/>
      <c r="AQ12" s="291"/>
      <c r="AR12" s="291"/>
      <c r="AS12" s="291"/>
      <c r="AT12" s="291"/>
    </row>
    <row r="13" spans="1:46" s="292" customFormat="1" ht="91.5" customHeight="1" thickBot="1" x14ac:dyDescent="0.25">
      <c r="A13" s="277">
        <v>2</v>
      </c>
      <c r="B13" s="278" t="s">
        <v>343</v>
      </c>
      <c r="C13" s="279" t="s">
        <v>374</v>
      </c>
      <c r="D13" s="279" t="s">
        <v>375</v>
      </c>
      <c r="E13" s="279" t="s">
        <v>376</v>
      </c>
      <c r="F13" s="279" t="s">
        <v>383</v>
      </c>
      <c r="G13" s="288">
        <v>205000</v>
      </c>
      <c r="H13" s="438">
        <v>123000</v>
      </c>
      <c r="I13" s="322">
        <v>60</v>
      </c>
      <c r="J13" s="439">
        <v>82000</v>
      </c>
      <c r="K13" s="285">
        <v>40</v>
      </c>
      <c r="L13" s="288"/>
      <c r="M13" s="285"/>
      <c r="N13" s="322"/>
      <c r="O13" s="285"/>
      <c r="P13" s="285"/>
      <c r="Q13" s="288">
        <v>205000</v>
      </c>
      <c r="R13" s="440">
        <v>82000</v>
      </c>
      <c r="S13" s="323"/>
      <c r="T13" s="288"/>
      <c r="U13" s="288"/>
      <c r="V13" s="288">
        <v>82000</v>
      </c>
      <c r="W13" s="290">
        <v>205000</v>
      </c>
      <c r="X13" s="290" t="s">
        <v>373</v>
      </c>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row>
    <row r="14" spans="1:46" s="292" customFormat="1" ht="90.75" customHeight="1" x14ac:dyDescent="0.2">
      <c r="A14" s="277">
        <v>3</v>
      </c>
      <c r="B14" s="324"/>
      <c r="C14" s="325"/>
      <c r="D14" s="325"/>
      <c r="E14" s="325"/>
      <c r="F14" s="325"/>
      <c r="G14" s="288"/>
      <c r="H14" s="285"/>
      <c r="I14" s="322"/>
      <c r="J14" s="285"/>
      <c r="K14" s="285"/>
      <c r="L14" s="288"/>
      <c r="M14" s="285"/>
      <c r="N14" s="322"/>
      <c r="O14" s="285"/>
      <c r="P14" s="285"/>
      <c r="Q14" s="288"/>
      <c r="R14" s="286"/>
      <c r="S14" s="323"/>
      <c r="T14" s="288"/>
      <c r="U14" s="288"/>
      <c r="V14" s="288"/>
      <c r="W14" s="290"/>
      <c r="X14" s="290"/>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row>
    <row r="15" spans="1:46" s="292" customFormat="1" ht="94.5" customHeight="1" x14ac:dyDescent="0.2">
      <c r="A15" s="277">
        <v>4</v>
      </c>
      <c r="B15" s="324"/>
      <c r="C15" s="325"/>
      <c r="D15" s="325"/>
      <c r="E15" s="325"/>
      <c r="F15" s="325"/>
      <c r="G15" s="288"/>
      <c r="H15" s="285"/>
      <c r="I15" s="322"/>
      <c r="J15" s="285"/>
      <c r="K15" s="285"/>
      <c r="L15" s="288"/>
      <c r="M15" s="285"/>
      <c r="N15" s="322"/>
      <c r="O15" s="285"/>
      <c r="P15" s="285"/>
      <c r="Q15" s="288"/>
      <c r="R15" s="286"/>
      <c r="S15" s="323"/>
      <c r="T15" s="288"/>
      <c r="U15" s="288"/>
      <c r="V15" s="288"/>
      <c r="W15" s="290"/>
      <c r="X15" s="290"/>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row>
    <row r="16" spans="1:46" s="292" customFormat="1" ht="93" customHeight="1" thickBot="1" x14ac:dyDescent="0.25">
      <c r="A16" s="277">
        <v>5</v>
      </c>
      <c r="B16" s="324"/>
      <c r="C16" s="325"/>
      <c r="D16" s="325"/>
      <c r="E16" s="325"/>
      <c r="F16" s="325"/>
      <c r="G16" s="288"/>
      <c r="H16" s="285"/>
      <c r="I16" s="322"/>
      <c r="J16" s="285"/>
      <c r="K16" s="285"/>
      <c r="L16" s="288"/>
      <c r="M16" s="285"/>
      <c r="N16" s="322"/>
      <c r="O16" s="285"/>
      <c r="P16" s="285"/>
      <c r="Q16" s="288"/>
      <c r="R16" s="286"/>
      <c r="S16" s="323"/>
      <c r="T16" s="288"/>
      <c r="U16" s="288"/>
      <c r="V16" s="288"/>
      <c r="W16" s="290"/>
      <c r="X16" s="290"/>
      <c r="Y16" s="291"/>
      <c r="Z16" s="291"/>
      <c r="AA16" s="291"/>
      <c r="AB16" s="291"/>
      <c r="AC16" s="291"/>
      <c r="AD16" s="291"/>
      <c r="AE16" s="291"/>
      <c r="AF16" s="291"/>
      <c r="AG16" s="291"/>
      <c r="AH16" s="291"/>
      <c r="AI16" s="291"/>
      <c r="AJ16" s="291"/>
      <c r="AK16" s="291"/>
      <c r="AL16" s="291"/>
      <c r="AM16" s="291"/>
      <c r="AN16" s="291"/>
      <c r="AO16" s="291"/>
      <c r="AP16" s="291"/>
      <c r="AQ16" s="291"/>
      <c r="AR16" s="291"/>
      <c r="AS16" s="291"/>
      <c r="AT16" s="291"/>
    </row>
    <row r="17" spans="1:24" ht="13.5" customHeight="1" thickBot="1" x14ac:dyDescent="0.25">
      <c r="A17" s="604" t="s">
        <v>21</v>
      </c>
      <c r="B17" s="605"/>
      <c r="C17" s="605"/>
      <c r="D17" s="443"/>
      <c r="E17" s="443"/>
      <c r="F17" s="443"/>
      <c r="G17" s="327">
        <f>+G16+G15+G14+G13+G12</f>
        <v>2228918</v>
      </c>
      <c r="H17" s="327">
        <f>+H16+H15+H14+H13+H12</f>
        <v>1337351</v>
      </c>
      <c r="I17" s="328">
        <f>+H17/G17</f>
        <v>0.60000008972963559</v>
      </c>
      <c r="J17" s="327">
        <f>+J16+J15+J14+J13+J12</f>
        <v>891567</v>
      </c>
      <c r="K17" s="328">
        <f>+J17/I17</f>
        <v>1485944.7777778609</v>
      </c>
      <c r="L17" s="327">
        <f>+L16+L15+L14+L13+L12</f>
        <v>0</v>
      </c>
      <c r="M17" s="327">
        <f>+M16+M15+M14+M13+M12</f>
        <v>0</v>
      </c>
      <c r="N17" s="328" t="e">
        <f>+M17/L17</f>
        <v>#DIV/0!</v>
      </c>
      <c r="O17" s="327">
        <f>+O16+O15+O14+O13+O12</f>
        <v>0</v>
      </c>
      <c r="P17" s="328" t="e">
        <f>+O17/L17</f>
        <v>#DIV/0!</v>
      </c>
      <c r="Q17" s="327">
        <f t="shared" ref="Q17:W17" si="0">+Q16+Q15+Q14+Q13+Q12</f>
        <v>2228918</v>
      </c>
      <c r="R17" s="327">
        <f t="shared" si="0"/>
        <v>891567</v>
      </c>
      <c r="S17" s="327">
        <f t="shared" si="0"/>
        <v>0</v>
      </c>
      <c r="T17" s="327">
        <f t="shared" si="0"/>
        <v>0</v>
      </c>
      <c r="U17" s="327">
        <f t="shared" si="0"/>
        <v>0</v>
      </c>
      <c r="V17" s="327">
        <f t="shared" si="0"/>
        <v>891567</v>
      </c>
      <c r="W17" s="327">
        <f t="shared" si="0"/>
        <v>2228918</v>
      </c>
      <c r="X17" s="296"/>
    </row>
    <row r="18" spans="1:24" ht="13.5" thickBot="1" x14ac:dyDescent="0.25">
      <c r="A18" s="245"/>
      <c r="B18" s="311"/>
      <c r="C18" s="242"/>
      <c r="D18" s="242"/>
      <c r="E18" s="242"/>
      <c r="F18" s="242"/>
      <c r="G18" s="242"/>
      <c r="H18" s="242"/>
      <c r="I18" s="242"/>
      <c r="J18" s="242"/>
      <c r="K18" s="242"/>
      <c r="L18" s="242"/>
      <c r="M18" s="242"/>
      <c r="N18" s="242"/>
      <c r="O18" s="242"/>
      <c r="P18" s="242"/>
      <c r="Q18" s="301"/>
      <c r="R18" s="312"/>
      <c r="S18" s="312"/>
      <c r="T18" s="312"/>
      <c r="U18" s="312"/>
      <c r="V18" s="301"/>
      <c r="W18" s="301"/>
      <c r="X18" s="301"/>
    </row>
    <row r="19" spans="1:24" ht="12.75" customHeight="1" x14ac:dyDescent="0.2">
      <c r="A19" s="606" t="s">
        <v>377</v>
      </c>
      <c r="B19" s="607"/>
      <c r="C19" s="607"/>
      <c r="D19" s="607"/>
      <c r="E19" s="607"/>
      <c r="F19" s="607"/>
      <c r="G19" s="607"/>
      <c r="H19" s="607"/>
      <c r="I19" s="607"/>
      <c r="J19" s="607"/>
      <c r="K19" s="607"/>
      <c r="L19" s="607"/>
      <c r="M19" s="607"/>
      <c r="N19" s="607"/>
      <c r="O19" s="607"/>
      <c r="P19" s="607"/>
      <c r="Q19" s="607"/>
      <c r="R19" s="607"/>
      <c r="S19" s="607"/>
      <c r="T19" s="607"/>
      <c r="U19" s="607"/>
      <c r="V19" s="607"/>
      <c r="W19" s="607"/>
      <c r="X19" s="608"/>
    </row>
    <row r="20" spans="1:24" ht="6.75" customHeight="1" x14ac:dyDescent="0.2">
      <c r="A20" s="609"/>
      <c r="B20" s="610"/>
      <c r="C20" s="610"/>
      <c r="D20" s="610"/>
      <c r="E20" s="610"/>
      <c r="F20" s="610"/>
      <c r="G20" s="610"/>
      <c r="H20" s="610"/>
      <c r="I20" s="610"/>
      <c r="J20" s="610"/>
      <c r="K20" s="610"/>
      <c r="L20" s="610"/>
      <c r="M20" s="610"/>
      <c r="N20" s="610"/>
      <c r="O20" s="610"/>
      <c r="P20" s="610"/>
      <c r="Q20" s="610"/>
      <c r="R20" s="610"/>
      <c r="S20" s="610"/>
      <c r="T20" s="610"/>
      <c r="U20" s="610"/>
      <c r="V20" s="610"/>
      <c r="W20" s="610"/>
      <c r="X20" s="611"/>
    </row>
    <row r="21" spans="1:24" hidden="1" x14ac:dyDescent="0.2">
      <c r="A21" s="609"/>
      <c r="B21" s="610"/>
      <c r="C21" s="610"/>
      <c r="D21" s="610"/>
      <c r="E21" s="610"/>
      <c r="F21" s="610"/>
      <c r="G21" s="610"/>
      <c r="H21" s="610"/>
      <c r="I21" s="610"/>
      <c r="J21" s="610"/>
      <c r="K21" s="610"/>
      <c r="L21" s="610"/>
      <c r="M21" s="610"/>
      <c r="N21" s="610"/>
      <c r="O21" s="610"/>
      <c r="P21" s="610"/>
      <c r="Q21" s="610"/>
      <c r="R21" s="610"/>
      <c r="S21" s="610"/>
      <c r="T21" s="610"/>
      <c r="U21" s="610"/>
      <c r="V21" s="610"/>
      <c r="W21" s="610"/>
      <c r="X21" s="611"/>
    </row>
    <row r="22" spans="1:24" hidden="1" x14ac:dyDescent="0.2">
      <c r="A22" s="609"/>
      <c r="B22" s="610"/>
      <c r="C22" s="610"/>
      <c r="D22" s="610"/>
      <c r="E22" s="610"/>
      <c r="F22" s="610"/>
      <c r="G22" s="610"/>
      <c r="H22" s="610"/>
      <c r="I22" s="610"/>
      <c r="J22" s="610"/>
      <c r="K22" s="610"/>
      <c r="L22" s="610"/>
      <c r="M22" s="610"/>
      <c r="N22" s="610"/>
      <c r="O22" s="610"/>
      <c r="P22" s="610"/>
      <c r="Q22" s="610"/>
      <c r="R22" s="610"/>
      <c r="S22" s="610"/>
      <c r="T22" s="610"/>
      <c r="U22" s="610"/>
      <c r="V22" s="610"/>
      <c r="W22" s="610"/>
      <c r="X22" s="611"/>
    </row>
    <row r="23" spans="1:24" hidden="1" x14ac:dyDescent="0.2">
      <c r="A23" s="609"/>
      <c r="B23" s="610"/>
      <c r="C23" s="610"/>
      <c r="D23" s="610"/>
      <c r="E23" s="610"/>
      <c r="F23" s="610"/>
      <c r="G23" s="610"/>
      <c r="H23" s="610"/>
      <c r="I23" s="610"/>
      <c r="J23" s="610"/>
      <c r="K23" s="610"/>
      <c r="L23" s="610"/>
      <c r="M23" s="610"/>
      <c r="N23" s="610"/>
      <c r="O23" s="610"/>
      <c r="P23" s="610"/>
      <c r="Q23" s="610"/>
      <c r="R23" s="610"/>
      <c r="S23" s="610"/>
      <c r="T23" s="610"/>
      <c r="U23" s="610"/>
      <c r="V23" s="610"/>
      <c r="W23" s="610"/>
      <c r="X23" s="611"/>
    </row>
    <row r="24" spans="1:24" hidden="1" x14ac:dyDescent="0.2">
      <c r="A24" s="609"/>
      <c r="B24" s="610"/>
      <c r="C24" s="610"/>
      <c r="D24" s="610"/>
      <c r="E24" s="610"/>
      <c r="F24" s="610"/>
      <c r="G24" s="610"/>
      <c r="H24" s="610"/>
      <c r="I24" s="610"/>
      <c r="J24" s="610"/>
      <c r="K24" s="610"/>
      <c r="L24" s="610"/>
      <c r="M24" s="610"/>
      <c r="N24" s="610"/>
      <c r="O24" s="610"/>
      <c r="P24" s="610"/>
      <c r="Q24" s="610"/>
      <c r="R24" s="610"/>
      <c r="S24" s="610"/>
      <c r="T24" s="610"/>
      <c r="U24" s="610"/>
      <c r="V24" s="610"/>
      <c r="W24" s="610"/>
      <c r="X24" s="611"/>
    </row>
    <row r="25" spans="1:24" hidden="1" x14ac:dyDescent="0.2">
      <c r="A25" s="609"/>
      <c r="B25" s="610"/>
      <c r="C25" s="610"/>
      <c r="D25" s="610"/>
      <c r="E25" s="610"/>
      <c r="F25" s="610"/>
      <c r="G25" s="610"/>
      <c r="H25" s="610"/>
      <c r="I25" s="610"/>
      <c r="J25" s="610"/>
      <c r="K25" s="610"/>
      <c r="L25" s="610"/>
      <c r="M25" s="610"/>
      <c r="N25" s="610"/>
      <c r="O25" s="610"/>
      <c r="P25" s="610"/>
      <c r="Q25" s="610"/>
      <c r="R25" s="610"/>
      <c r="S25" s="610"/>
      <c r="T25" s="610"/>
      <c r="U25" s="610"/>
      <c r="V25" s="610"/>
      <c r="W25" s="610"/>
      <c r="X25" s="611"/>
    </row>
    <row r="26" spans="1:24" hidden="1" x14ac:dyDescent="0.2">
      <c r="A26" s="609"/>
      <c r="B26" s="610"/>
      <c r="C26" s="610"/>
      <c r="D26" s="610"/>
      <c r="E26" s="610"/>
      <c r="F26" s="610"/>
      <c r="G26" s="610"/>
      <c r="H26" s="610"/>
      <c r="I26" s="610"/>
      <c r="J26" s="610"/>
      <c r="K26" s="610"/>
      <c r="L26" s="610"/>
      <c r="M26" s="610"/>
      <c r="N26" s="610"/>
      <c r="O26" s="610"/>
      <c r="P26" s="610"/>
      <c r="Q26" s="610"/>
      <c r="R26" s="610"/>
      <c r="S26" s="610"/>
      <c r="T26" s="610"/>
      <c r="U26" s="610"/>
      <c r="V26" s="610"/>
      <c r="W26" s="610"/>
      <c r="X26" s="611"/>
    </row>
    <row r="27" spans="1:24" hidden="1" x14ac:dyDescent="0.2">
      <c r="A27" s="609"/>
      <c r="B27" s="610"/>
      <c r="C27" s="610"/>
      <c r="D27" s="610"/>
      <c r="E27" s="610"/>
      <c r="F27" s="610"/>
      <c r="G27" s="610"/>
      <c r="H27" s="610"/>
      <c r="I27" s="610"/>
      <c r="J27" s="610"/>
      <c r="K27" s="610"/>
      <c r="L27" s="610"/>
      <c r="M27" s="610"/>
      <c r="N27" s="610"/>
      <c r="O27" s="610"/>
      <c r="P27" s="610"/>
      <c r="Q27" s="610"/>
      <c r="R27" s="610"/>
      <c r="S27" s="610"/>
      <c r="T27" s="610"/>
      <c r="U27" s="610"/>
      <c r="V27" s="610"/>
      <c r="W27" s="610"/>
      <c r="X27" s="611"/>
    </row>
    <row r="28" spans="1:24" hidden="1" x14ac:dyDescent="0.2">
      <c r="A28" s="609"/>
      <c r="B28" s="610"/>
      <c r="C28" s="610"/>
      <c r="D28" s="610"/>
      <c r="E28" s="610"/>
      <c r="F28" s="610"/>
      <c r="G28" s="610"/>
      <c r="H28" s="610"/>
      <c r="I28" s="610"/>
      <c r="J28" s="610"/>
      <c r="K28" s="610"/>
      <c r="L28" s="610"/>
      <c r="M28" s="610"/>
      <c r="N28" s="610"/>
      <c r="O28" s="610"/>
      <c r="P28" s="610"/>
      <c r="Q28" s="610"/>
      <c r="R28" s="610"/>
      <c r="S28" s="610"/>
      <c r="T28" s="610"/>
      <c r="U28" s="610"/>
      <c r="V28" s="610"/>
      <c r="W28" s="610"/>
      <c r="X28" s="611"/>
    </row>
    <row r="29" spans="1:24" hidden="1" x14ac:dyDescent="0.2">
      <c r="A29" s="609"/>
      <c r="B29" s="610"/>
      <c r="C29" s="610"/>
      <c r="D29" s="610"/>
      <c r="E29" s="610"/>
      <c r="F29" s="610"/>
      <c r="G29" s="610"/>
      <c r="H29" s="610"/>
      <c r="I29" s="610"/>
      <c r="J29" s="610"/>
      <c r="K29" s="610"/>
      <c r="L29" s="610"/>
      <c r="M29" s="610"/>
      <c r="N29" s="610"/>
      <c r="O29" s="610"/>
      <c r="P29" s="610"/>
      <c r="Q29" s="610"/>
      <c r="R29" s="610"/>
      <c r="S29" s="610"/>
      <c r="T29" s="610"/>
      <c r="U29" s="610"/>
      <c r="V29" s="610"/>
      <c r="W29" s="610"/>
      <c r="X29" s="611"/>
    </row>
    <row r="30" spans="1:24" ht="13.5" hidden="1" thickBot="1" x14ac:dyDescent="0.25">
      <c r="A30" s="612"/>
      <c r="B30" s="613"/>
      <c r="C30" s="613"/>
      <c r="D30" s="613"/>
      <c r="E30" s="613"/>
      <c r="F30" s="613"/>
      <c r="G30" s="613"/>
      <c r="H30" s="613"/>
      <c r="I30" s="613"/>
      <c r="J30" s="613"/>
      <c r="K30" s="613"/>
      <c r="L30" s="613"/>
      <c r="M30" s="613"/>
      <c r="N30" s="613"/>
      <c r="O30" s="613"/>
      <c r="P30" s="613"/>
      <c r="Q30" s="613"/>
      <c r="R30" s="613"/>
      <c r="S30" s="613"/>
      <c r="T30" s="613"/>
      <c r="U30" s="613"/>
      <c r="V30" s="613"/>
      <c r="W30" s="613"/>
      <c r="X30" s="614"/>
    </row>
    <row r="31" spans="1:24" x14ac:dyDescent="0.2">
      <c r="A31" s="245"/>
      <c r="B31" s="311"/>
      <c r="C31" s="242"/>
      <c r="D31" s="242"/>
      <c r="E31" s="242"/>
      <c r="F31" s="242"/>
      <c r="G31" s="242"/>
      <c r="H31" s="242"/>
      <c r="I31" s="242"/>
      <c r="J31" s="242"/>
      <c r="K31" s="242"/>
      <c r="L31" s="242"/>
      <c r="M31" s="242"/>
      <c r="N31" s="242"/>
      <c r="O31" s="242"/>
      <c r="P31" s="242"/>
      <c r="Q31" s="301"/>
      <c r="R31" s="312"/>
      <c r="S31" s="312"/>
      <c r="T31" s="312"/>
      <c r="U31" s="312"/>
      <c r="V31" s="301"/>
      <c r="W31" s="301"/>
      <c r="X31" s="301"/>
    </row>
    <row r="32" spans="1:24" x14ac:dyDescent="0.2">
      <c r="A32" s="245"/>
      <c r="B32" s="311"/>
      <c r="C32" s="242"/>
      <c r="D32" s="242"/>
      <c r="E32" s="242"/>
      <c r="F32" s="242"/>
      <c r="G32" s="242"/>
      <c r="H32" s="242"/>
      <c r="I32" s="242"/>
      <c r="J32" s="242"/>
      <c r="K32" s="242"/>
      <c r="L32" s="242"/>
      <c r="M32" s="242"/>
      <c r="N32" s="242"/>
      <c r="O32" s="242"/>
      <c r="P32" s="242"/>
      <c r="Q32" s="301"/>
      <c r="R32" s="312"/>
      <c r="S32" s="312"/>
      <c r="T32" s="312"/>
      <c r="U32" s="312"/>
      <c r="V32" s="301"/>
      <c r="W32" s="301"/>
      <c r="X32" s="301"/>
    </row>
    <row r="33" spans="1:24" x14ac:dyDescent="0.2">
      <c r="A33" s="245"/>
      <c r="B33" s="311"/>
      <c r="C33" s="242"/>
      <c r="D33" s="242"/>
      <c r="E33" s="242"/>
      <c r="F33" s="242"/>
      <c r="G33" s="242"/>
      <c r="H33" s="242"/>
      <c r="I33" s="242"/>
      <c r="J33" s="242"/>
      <c r="K33" s="242"/>
      <c r="L33" s="242"/>
      <c r="M33" s="242"/>
      <c r="N33" s="242"/>
      <c r="O33" s="242"/>
      <c r="P33" s="242"/>
      <c r="Q33" s="301"/>
      <c r="R33" s="312"/>
      <c r="S33" s="312"/>
      <c r="T33" s="312"/>
      <c r="U33" s="312"/>
      <c r="V33" s="301"/>
      <c r="W33" s="301"/>
      <c r="X33" s="301"/>
    </row>
    <row r="34" spans="1:24" x14ac:dyDescent="0.2">
      <c r="A34" s="245"/>
      <c r="B34" s="311"/>
      <c r="C34" s="242"/>
      <c r="D34" s="242"/>
      <c r="E34" s="242"/>
      <c r="F34" s="242"/>
      <c r="G34" s="242"/>
      <c r="H34" s="242"/>
      <c r="I34" s="242"/>
      <c r="J34" s="242"/>
      <c r="K34" s="242"/>
      <c r="L34" s="242"/>
      <c r="M34" s="242"/>
      <c r="N34" s="242"/>
      <c r="O34" s="242"/>
      <c r="P34" s="242"/>
      <c r="Q34" s="301"/>
      <c r="R34" s="312"/>
      <c r="S34" s="312"/>
      <c r="T34" s="312"/>
      <c r="U34" s="312"/>
      <c r="V34" s="301"/>
      <c r="W34" s="301"/>
      <c r="X34" s="301"/>
    </row>
    <row r="35" spans="1:24" x14ac:dyDescent="0.2">
      <c r="A35" s="245"/>
      <c r="B35" s="311"/>
      <c r="C35" s="242"/>
      <c r="D35" s="242"/>
      <c r="E35" s="242"/>
      <c r="F35" s="242"/>
      <c r="G35" s="242"/>
      <c r="H35" s="242"/>
      <c r="I35" s="242"/>
      <c r="J35" s="242"/>
      <c r="K35" s="242"/>
      <c r="L35" s="242"/>
      <c r="M35" s="242"/>
      <c r="N35" s="242"/>
      <c r="O35" s="242"/>
      <c r="P35" s="242"/>
      <c r="Q35" s="301"/>
      <c r="R35" s="312"/>
      <c r="S35" s="312"/>
      <c r="T35" s="312"/>
      <c r="U35" s="312"/>
      <c r="V35" s="301"/>
      <c r="W35" s="301"/>
      <c r="X35" s="301"/>
    </row>
    <row r="36" spans="1:24" x14ac:dyDescent="0.2">
      <c r="A36" s="245"/>
      <c r="B36" s="311"/>
      <c r="C36" s="242"/>
      <c r="D36" s="242"/>
      <c r="E36" s="242"/>
      <c r="F36" s="242"/>
      <c r="G36" s="242"/>
      <c r="H36" s="242"/>
      <c r="I36" s="242"/>
      <c r="J36" s="242"/>
      <c r="K36" s="242"/>
      <c r="L36" s="242"/>
      <c r="M36" s="242"/>
      <c r="N36" s="242"/>
      <c r="O36" s="242"/>
      <c r="P36" s="242"/>
      <c r="Q36" s="301"/>
      <c r="R36" s="312"/>
      <c r="S36" s="312"/>
      <c r="T36" s="312"/>
      <c r="U36" s="312"/>
      <c r="V36" s="301"/>
      <c r="W36" s="301"/>
      <c r="X36" s="301"/>
    </row>
    <row r="37" spans="1:24" x14ac:dyDescent="0.2">
      <c r="A37" s="245"/>
      <c r="B37" s="311"/>
      <c r="C37" s="242"/>
      <c r="D37" s="242"/>
      <c r="E37" s="242"/>
      <c r="F37" s="242"/>
      <c r="G37" s="242"/>
      <c r="H37" s="242"/>
      <c r="I37" s="242"/>
      <c r="J37" s="242"/>
      <c r="K37" s="242"/>
      <c r="L37" s="242"/>
      <c r="M37" s="242"/>
      <c r="N37" s="242"/>
      <c r="O37" s="242"/>
      <c r="P37" s="242"/>
      <c r="Q37" s="301"/>
      <c r="R37" s="312"/>
      <c r="S37" s="312"/>
      <c r="T37" s="312"/>
      <c r="U37" s="312"/>
      <c r="V37" s="301"/>
      <c r="W37" s="301"/>
      <c r="X37" s="301"/>
    </row>
    <row r="38" spans="1:24" x14ac:dyDescent="0.2">
      <c r="A38" s="245"/>
      <c r="B38" s="311"/>
      <c r="C38" s="242"/>
      <c r="D38" s="242"/>
      <c r="E38" s="242"/>
      <c r="F38" s="242"/>
      <c r="G38" s="242"/>
      <c r="H38" s="242"/>
      <c r="I38" s="242"/>
      <c r="J38" s="242"/>
      <c r="K38" s="242"/>
      <c r="L38" s="242"/>
      <c r="M38" s="242"/>
      <c r="N38" s="242"/>
      <c r="O38" s="242"/>
      <c r="P38" s="242"/>
      <c r="Q38" s="301"/>
      <c r="R38" s="312"/>
      <c r="S38" s="312"/>
      <c r="T38" s="312"/>
      <c r="U38" s="312"/>
      <c r="V38" s="301"/>
      <c r="W38" s="301"/>
      <c r="X38" s="301"/>
    </row>
    <row r="39" spans="1:24" x14ac:dyDescent="0.2">
      <c r="A39" s="245"/>
      <c r="B39" s="311"/>
      <c r="C39" s="242"/>
      <c r="D39" s="242"/>
      <c r="E39" s="242"/>
      <c r="F39" s="242"/>
      <c r="G39" s="242"/>
      <c r="H39" s="242"/>
      <c r="I39" s="242"/>
      <c r="J39" s="242"/>
      <c r="K39" s="242"/>
      <c r="L39" s="242"/>
      <c r="M39" s="242"/>
      <c r="N39" s="242"/>
      <c r="O39" s="242"/>
      <c r="P39" s="242"/>
      <c r="Q39" s="301"/>
      <c r="R39" s="312"/>
      <c r="S39" s="312"/>
      <c r="T39" s="312"/>
      <c r="U39" s="312"/>
      <c r="V39" s="301"/>
      <c r="W39" s="301"/>
      <c r="X39" s="301"/>
    </row>
    <row r="40" spans="1:24" x14ac:dyDescent="0.2">
      <c r="A40" s="245"/>
      <c r="B40" s="311"/>
      <c r="C40" s="242"/>
      <c r="D40" s="242"/>
      <c r="E40" s="242"/>
      <c r="F40" s="242"/>
      <c r="G40" s="242"/>
      <c r="H40" s="242"/>
      <c r="I40" s="242"/>
      <c r="J40" s="242"/>
      <c r="K40" s="242"/>
      <c r="L40" s="242"/>
      <c r="M40" s="242"/>
      <c r="N40" s="242"/>
      <c r="O40" s="242"/>
      <c r="P40" s="242"/>
      <c r="Q40" s="301"/>
      <c r="R40" s="312"/>
      <c r="S40" s="312"/>
      <c r="T40" s="312"/>
      <c r="U40" s="312"/>
      <c r="V40" s="301"/>
      <c r="W40" s="301"/>
      <c r="X40" s="301"/>
    </row>
    <row r="41" spans="1:24" x14ac:dyDescent="0.2">
      <c r="A41" s="245"/>
      <c r="B41" s="311"/>
      <c r="C41" s="242"/>
      <c r="D41" s="242"/>
      <c r="E41" s="242"/>
      <c r="F41" s="242"/>
      <c r="G41" s="242"/>
      <c r="H41" s="242"/>
      <c r="I41" s="242"/>
      <c r="J41" s="242"/>
      <c r="K41" s="242"/>
      <c r="L41" s="242"/>
      <c r="M41" s="242"/>
      <c r="N41" s="242"/>
      <c r="O41" s="242"/>
      <c r="P41" s="242"/>
      <c r="Q41" s="301"/>
      <c r="R41" s="312"/>
      <c r="S41" s="312"/>
      <c r="T41" s="312"/>
      <c r="U41" s="312"/>
      <c r="V41" s="301"/>
      <c r="W41" s="301"/>
      <c r="X41" s="301"/>
    </row>
    <row r="42" spans="1:24" x14ac:dyDescent="0.2">
      <c r="A42" s="245"/>
      <c r="B42" s="311"/>
      <c r="C42" s="242"/>
      <c r="D42" s="242"/>
      <c r="E42" s="242"/>
      <c r="F42" s="242"/>
      <c r="G42" s="242"/>
      <c r="H42" s="242"/>
      <c r="I42" s="242"/>
      <c r="J42" s="242"/>
      <c r="K42" s="242"/>
      <c r="L42" s="242"/>
      <c r="M42" s="242"/>
      <c r="N42" s="242"/>
      <c r="O42" s="242"/>
      <c r="P42" s="242"/>
      <c r="Q42" s="301"/>
      <c r="R42" s="312"/>
      <c r="S42" s="312"/>
      <c r="T42" s="312"/>
      <c r="U42" s="312"/>
      <c r="V42" s="301"/>
      <c r="W42" s="301"/>
      <c r="X42" s="301"/>
    </row>
    <row r="43" spans="1:24" x14ac:dyDescent="0.2">
      <c r="A43" s="245"/>
      <c r="B43" s="311"/>
      <c r="C43" s="242"/>
      <c r="D43" s="242"/>
      <c r="E43" s="242"/>
      <c r="F43" s="242"/>
      <c r="G43" s="242"/>
      <c r="H43" s="242"/>
      <c r="I43" s="242"/>
      <c r="J43" s="242"/>
      <c r="K43" s="242"/>
      <c r="L43" s="242"/>
      <c r="M43" s="242"/>
      <c r="N43" s="242"/>
      <c r="O43" s="242"/>
      <c r="P43" s="242"/>
      <c r="Q43" s="301"/>
      <c r="R43" s="312"/>
      <c r="S43" s="312"/>
      <c r="T43" s="312"/>
      <c r="U43" s="312"/>
      <c r="V43" s="301"/>
      <c r="W43" s="301"/>
      <c r="X43" s="301"/>
    </row>
    <row r="44" spans="1:24" x14ac:dyDescent="0.2">
      <c r="A44" s="245"/>
      <c r="B44" s="311"/>
      <c r="C44" s="242"/>
      <c r="D44" s="242"/>
      <c r="E44" s="242"/>
      <c r="F44" s="242"/>
      <c r="G44" s="242"/>
      <c r="H44" s="242"/>
      <c r="I44" s="242"/>
      <c r="J44" s="242"/>
      <c r="K44" s="242"/>
      <c r="L44" s="242"/>
      <c r="M44" s="242"/>
      <c r="N44" s="242"/>
      <c r="O44" s="242"/>
      <c r="P44" s="242"/>
      <c r="Q44" s="301"/>
      <c r="R44" s="312"/>
      <c r="S44" s="312"/>
      <c r="T44" s="312"/>
      <c r="U44" s="312"/>
      <c r="V44" s="301"/>
      <c r="W44" s="301"/>
      <c r="X44" s="301"/>
    </row>
    <row r="45" spans="1:24" x14ac:dyDescent="0.2">
      <c r="A45" s="245"/>
      <c r="B45" s="311"/>
      <c r="C45" s="242"/>
      <c r="D45" s="242"/>
      <c r="E45" s="242"/>
      <c r="F45" s="242"/>
      <c r="G45" s="242"/>
      <c r="H45" s="242"/>
      <c r="I45" s="242"/>
      <c r="J45" s="242"/>
      <c r="K45" s="242"/>
      <c r="L45" s="242"/>
      <c r="M45" s="242"/>
      <c r="N45" s="242"/>
      <c r="O45" s="242"/>
      <c r="P45" s="242"/>
      <c r="Q45" s="301"/>
      <c r="R45" s="312"/>
      <c r="S45" s="312"/>
      <c r="T45" s="312"/>
      <c r="U45" s="312"/>
      <c r="V45" s="301"/>
      <c r="W45" s="301"/>
      <c r="X45" s="301"/>
    </row>
    <row r="46" spans="1:24" x14ac:dyDescent="0.2">
      <c r="A46" s="245"/>
      <c r="B46" s="311"/>
      <c r="C46" s="242"/>
      <c r="D46" s="242"/>
      <c r="E46" s="242"/>
      <c r="F46" s="242"/>
      <c r="G46" s="242"/>
      <c r="H46" s="242"/>
      <c r="I46" s="242"/>
      <c r="J46" s="242"/>
      <c r="K46" s="242"/>
      <c r="L46" s="242"/>
      <c r="M46" s="242"/>
      <c r="N46" s="242"/>
      <c r="O46" s="242"/>
      <c r="P46" s="242"/>
      <c r="Q46" s="301"/>
      <c r="R46" s="312"/>
      <c r="S46" s="312"/>
      <c r="T46" s="312"/>
      <c r="U46" s="312"/>
      <c r="V46" s="301"/>
      <c r="W46" s="301"/>
      <c r="X46" s="301"/>
    </row>
    <row r="47" spans="1:24" x14ac:dyDescent="0.2">
      <c r="A47" s="245"/>
      <c r="B47" s="311"/>
      <c r="C47" s="242"/>
      <c r="D47" s="242"/>
      <c r="E47" s="242"/>
      <c r="F47" s="242"/>
      <c r="G47" s="242"/>
      <c r="H47" s="242"/>
      <c r="I47" s="242"/>
      <c r="J47" s="242"/>
      <c r="K47" s="242"/>
      <c r="L47" s="242"/>
      <c r="M47" s="242"/>
      <c r="N47" s="242"/>
      <c r="O47" s="242"/>
      <c r="P47" s="242"/>
      <c r="Q47" s="301"/>
      <c r="R47" s="312"/>
      <c r="S47" s="312"/>
      <c r="T47" s="312"/>
      <c r="U47" s="312"/>
      <c r="V47" s="301"/>
      <c r="W47" s="301"/>
      <c r="X47" s="301"/>
    </row>
    <row r="48" spans="1:24" x14ac:dyDescent="0.2">
      <c r="A48" s="245"/>
      <c r="B48" s="311"/>
      <c r="C48" s="242"/>
      <c r="D48" s="242"/>
      <c r="E48" s="242"/>
      <c r="F48" s="242"/>
      <c r="G48" s="242"/>
      <c r="H48" s="242"/>
      <c r="I48" s="242"/>
      <c r="J48" s="242"/>
      <c r="K48" s="242"/>
      <c r="L48" s="242"/>
      <c r="M48" s="242"/>
      <c r="N48" s="242"/>
      <c r="O48" s="242"/>
      <c r="P48" s="242"/>
      <c r="Q48" s="301"/>
      <c r="R48" s="312"/>
      <c r="S48" s="312"/>
      <c r="T48" s="312"/>
      <c r="U48" s="312"/>
      <c r="V48" s="301"/>
      <c r="W48" s="301"/>
      <c r="X48" s="301"/>
    </row>
    <row r="49" spans="1:24" x14ac:dyDescent="0.2">
      <c r="A49" s="245"/>
      <c r="B49" s="311"/>
      <c r="C49" s="242"/>
      <c r="D49" s="242"/>
      <c r="E49" s="242"/>
      <c r="F49" s="242"/>
      <c r="G49" s="242"/>
      <c r="H49" s="242"/>
      <c r="I49" s="242"/>
      <c r="J49" s="242"/>
      <c r="K49" s="242"/>
      <c r="L49" s="242"/>
      <c r="M49" s="242"/>
      <c r="N49" s="242"/>
      <c r="O49" s="242"/>
      <c r="P49" s="242"/>
      <c r="Q49" s="301"/>
      <c r="R49" s="312"/>
      <c r="S49" s="312"/>
      <c r="T49" s="312"/>
      <c r="U49" s="312"/>
      <c r="V49" s="301"/>
      <c r="W49" s="301"/>
      <c r="X49" s="301"/>
    </row>
    <row r="50" spans="1:24" x14ac:dyDescent="0.2">
      <c r="A50" s="245"/>
      <c r="B50" s="311"/>
      <c r="C50" s="242"/>
      <c r="D50" s="242"/>
      <c r="E50" s="242"/>
      <c r="F50" s="242"/>
      <c r="G50" s="242"/>
      <c r="H50" s="242"/>
      <c r="I50" s="242"/>
      <c r="J50" s="242"/>
      <c r="K50" s="242"/>
      <c r="L50" s="242"/>
      <c r="M50" s="242"/>
      <c r="N50" s="242"/>
      <c r="O50" s="242"/>
      <c r="P50" s="242"/>
      <c r="Q50" s="301"/>
      <c r="R50" s="312"/>
      <c r="S50" s="312"/>
      <c r="T50" s="312"/>
      <c r="U50" s="312"/>
      <c r="V50" s="301"/>
      <c r="W50" s="301"/>
      <c r="X50" s="301"/>
    </row>
    <row r="51" spans="1:24" x14ac:dyDescent="0.2">
      <c r="A51" s="245"/>
      <c r="B51" s="311"/>
      <c r="C51" s="242"/>
      <c r="D51" s="242"/>
      <c r="E51" s="242"/>
      <c r="F51" s="242"/>
      <c r="G51" s="242"/>
      <c r="H51" s="242"/>
      <c r="I51" s="242"/>
      <c r="J51" s="242"/>
      <c r="K51" s="242"/>
      <c r="L51" s="242"/>
      <c r="M51" s="242"/>
      <c r="N51" s="242"/>
      <c r="O51" s="242"/>
      <c r="P51" s="242"/>
      <c r="Q51" s="301"/>
      <c r="R51" s="312"/>
      <c r="S51" s="312"/>
      <c r="T51" s="312"/>
      <c r="U51" s="312"/>
      <c r="V51" s="301"/>
      <c r="W51" s="301"/>
      <c r="X51" s="301"/>
    </row>
    <row r="52" spans="1:24" x14ac:dyDescent="0.2">
      <c r="A52" s="245"/>
      <c r="B52" s="311"/>
      <c r="C52" s="242"/>
      <c r="D52" s="242"/>
      <c r="E52" s="242"/>
      <c r="F52" s="242"/>
      <c r="G52" s="242"/>
      <c r="H52" s="242"/>
      <c r="I52" s="242"/>
      <c r="J52" s="242"/>
      <c r="K52" s="242"/>
      <c r="L52" s="242"/>
      <c r="M52" s="242"/>
      <c r="N52" s="242"/>
      <c r="O52" s="242"/>
      <c r="P52" s="242"/>
      <c r="Q52" s="301"/>
      <c r="R52" s="312"/>
      <c r="S52" s="312"/>
      <c r="T52" s="312"/>
      <c r="U52" s="312"/>
      <c r="V52" s="301"/>
      <c r="W52" s="301"/>
      <c r="X52" s="301"/>
    </row>
    <row r="53" spans="1:24" x14ac:dyDescent="0.2">
      <c r="A53" s="245"/>
      <c r="B53" s="311"/>
      <c r="C53" s="242"/>
      <c r="D53" s="242"/>
      <c r="E53" s="242"/>
      <c r="F53" s="242"/>
      <c r="G53" s="242"/>
      <c r="H53" s="242"/>
      <c r="I53" s="242"/>
      <c r="J53" s="242"/>
      <c r="K53" s="242"/>
      <c r="L53" s="242"/>
      <c r="M53" s="242"/>
      <c r="N53" s="242"/>
      <c r="O53" s="242"/>
      <c r="P53" s="242"/>
      <c r="Q53" s="301"/>
      <c r="R53" s="312"/>
      <c r="S53" s="312"/>
      <c r="T53" s="312"/>
      <c r="U53" s="312"/>
      <c r="V53" s="301"/>
      <c r="W53" s="301"/>
      <c r="X53" s="301"/>
    </row>
    <row r="54" spans="1:24" x14ac:dyDescent="0.2">
      <c r="A54" s="245"/>
      <c r="B54" s="311"/>
      <c r="C54" s="242"/>
      <c r="D54" s="242"/>
      <c r="E54" s="242"/>
      <c r="F54" s="242"/>
      <c r="G54" s="242"/>
      <c r="H54" s="242"/>
      <c r="I54" s="242"/>
      <c r="J54" s="242"/>
      <c r="K54" s="242"/>
      <c r="L54" s="242"/>
      <c r="M54" s="242"/>
      <c r="N54" s="242"/>
      <c r="O54" s="242"/>
      <c r="P54" s="242"/>
      <c r="Q54" s="301"/>
      <c r="R54" s="312"/>
      <c r="S54" s="312"/>
      <c r="T54" s="312"/>
      <c r="U54" s="312"/>
      <c r="V54" s="301"/>
      <c r="W54" s="301"/>
      <c r="X54" s="301"/>
    </row>
    <row r="55" spans="1:24" x14ac:dyDescent="0.2">
      <c r="A55" s="245"/>
      <c r="B55" s="311"/>
      <c r="C55" s="242"/>
      <c r="D55" s="242"/>
      <c r="E55" s="242"/>
      <c r="F55" s="242"/>
      <c r="G55" s="242"/>
      <c r="H55" s="242"/>
      <c r="I55" s="242"/>
      <c r="J55" s="242"/>
      <c r="K55" s="242"/>
      <c r="L55" s="242"/>
      <c r="M55" s="242"/>
      <c r="N55" s="242"/>
      <c r="O55" s="242"/>
      <c r="P55" s="242"/>
      <c r="Q55" s="301"/>
      <c r="R55" s="312"/>
      <c r="S55" s="312"/>
      <c r="T55" s="312"/>
      <c r="U55" s="312"/>
      <c r="V55" s="301"/>
      <c r="W55" s="301"/>
      <c r="X55" s="301"/>
    </row>
    <row r="56" spans="1:24" x14ac:dyDescent="0.2">
      <c r="A56" s="245"/>
      <c r="B56" s="311"/>
      <c r="C56" s="242"/>
      <c r="D56" s="242"/>
      <c r="E56" s="242"/>
      <c r="F56" s="242"/>
      <c r="G56" s="242"/>
      <c r="H56" s="242"/>
      <c r="I56" s="242"/>
      <c r="J56" s="242"/>
      <c r="K56" s="242"/>
      <c r="L56" s="242"/>
      <c r="M56" s="242"/>
      <c r="N56" s="242"/>
      <c r="O56" s="242"/>
      <c r="P56" s="242"/>
      <c r="Q56" s="301"/>
      <c r="R56" s="312"/>
      <c r="S56" s="312"/>
      <c r="T56" s="312"/>
      <c r="U56" s="312"/>
      <c r="V56" s="301"/>
      <c r="W56" s="301"/>
      <c r="X56" s="301"/>
    </row>
    <row r="57" spans="1:24" x14ac:dyDescent="0.2">
      <c r="A57" s="245"/>
      <c r="B57" s="311"/>
      <c r="C57" s="242"/>
      <c r="D57" s="242"/>
      <c r="E57" s="242"/>
      <c r="F57" s="242"/>
      <c r="G57" s="242"/>
      <c r="H57" s="242"/>
      <c r="I57" s="242"/>
      <c r="J57" s="242"/>
      <c r="K57" s="242"/>
      <c r="L57" s="242"/>
      <c r="M57" s="242"/>
      <c r="N57" s="242"/>
      <c r="O57" s="242"/>
      <c r="P57" s="242"/>
      <c r="Q57" s="301"/>
      <c r="R57" s="312"/>
      <c r="S57" s="312"/>
      <c r="T57" s="312"/>
      <c r="U57" s="312"/>
      <c r="V57" s="301"/>
      <c r="W57" s="301"/>
      <c r="X57" s="301"/>
    </row>
  </sheetData>
  <mergeCells count="19">
    <mergeCell ref="X9:X11"/>
    <mergeCell ref="A17:C17"/>
    <mergeCell ref="A19:X30"/>
    <mergeCell ref="G9:K9"/>
    <mergeCell ref="L9:P9"/>
    <mergeCell ref="Q9:Q10"/>
    <mergeCell ref="R9:U9"/>
    <mergeCell ref="V9:V10"/>
    <mergeCell ref="W9:W10"/>
    <mergeCell ref="A1:X1"/>
    <mergeCell ref="B3:X4"/>
    <mergeCell ref="A6:W6"/>
    <mergeCell ref="A7:W7"/>
    <mergeCell ref="A9:A11"/>
    <mergeCell ref="B9:B11"/>
    <mergeCell ref="C9:C11"/>
    <mergeCell ref="D9:D11"/>
    <mergeCell ref="E9:E11"/>
    <mergeCell ref="F9:F11"/>
  </mergeCells>
  <pageMargins left="0.15748031496062992" right="0.15748031496062992" top="0.35433070866141736" bottom="0.23622047244094491" header="0.15748031496062992" footer="0.31496062992125984"/>
  <pageSetup paperSize="9" scale="5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7"/>
  <sheetViews>
    <sheetView showZeros="0" view="pageBreakPreview" topLeftCell="A4" zoomScale="90" zoomScaleNormal="100" workbookViewId="0">
      <selection activeCell="O25" sqref="O25"/>
    </sheetView>
  </sheetViews>
  <sheetFormatPr defaultRowHeight="12.75" x14ac:dyDescent="0.2"/>
  <cols>
    <col min="1" max="1" width="9.140625" style="60"/>
    <col min="2" max="2" width="3" style="60" customWidth="1"/>
    <col min="3" max="3" width="8.5703125" style="60" customWidth="1"/>
    <col min="4" max="4" width="36.5703125" style="60" customWidth="1"/>
    <col min="5" max="5" width="18" style="60" customWidth="1"/>
    <col min="6" max="6" width="11.5703125" style="60" customWidth="1"/>
    <col min="7" max="8" width="9.140625" style="60"/>
    <col min="9" max="9" width="10.5703125" style="60" customWidth="1"/>
    <col min="10" max="10" width="9.140625" style="60"/>
    <col min="11" max="11" width="10" style="60" customWidth="1"/>
    <col min="12" max="12" width="9.140625" style="60"/>
    <col min="13" max="13" width="23.7109375" style="60" customWidth="1"/>
    <col min="14" max="16384" width="9.140625" style="60"/>
  </cols>
  <sheetData>
    <row r="2" spans="1:13" x14ac:dyDescent="0.2">
      <c r="A2" s="473" t="s">
        <v>9</v>
      </c>
      <c r="B2" s="473"/>
      <c r="C2" s="473"/>
      <c r="D2" s="473"/>
      <c r="E2" s="473"/>
      <c r="F2" s="473"/>
      <c r="G2" s="473"/>
      <c r="H2" s="473"/>
      <c r="I2" s="473"/>
      <c r="J2" s="473"/>
      <c r="K2" s="473"/>
      <c r="L2" s="473"/>
      <c r="M2" s="473"/>
    </row>
    <row r="3" spans="1:13" x14ac:dyDescent="0.2">
      <c r="A3" s="473" t="s">
        <v>109</v>
      </c>
      <c r="B3" s="473"/>
      <c r="C3" s="473"/>
      <c r="D3" s="473"/>
      <c r="E3" s="473"/>
      <c r="F3" s="473"/>
      <c r="G3" s="473"/>
      <c r="H3" s="473"/>
      <c r="I3" s="473"/>
      <c r="J3" s="473"/>
      <c r="K3" s="473"/>
      <c r="L3" s="473"/>
      <c r="M3" s="473"/>
    </row>
    <row r="4" spans="1:13" x14ac:dyDescent="0.2">
      <c r="A4" s="473"/>
      <c r="B4" s="473"/>
      <c r="C4" s="473"/>
      <c r="D4" s="473"/>
      <c r="E4" s="473"/>
      <c r="F4" s="473"/>
      <c r="G4" s="473"/>
      <c r="H4" s="473"/>
      <c r="I4" s="473"/>
      <c r="J4" s="473"/>
      <c r="K4" s="473"/>
      <c r="L4" s="473"/>
      <c r="M4" s="473"/>
    </row>
    <row r="5" spans="1:13" x14ac:dyDescent="0.2">
      <c r="A5" s="61"/>
      <c r="B5" s="61"/>
      <c r="C5" s="61"/>
      <c r="D5" s="61"/>
      <c r="E5" s="61"/>
    </row>
    <row r="6" spans="1:13" x14ac:dyDescent="0.2">
      <c r="A6" s="61" t="s">
        <v>79</v>
      </c>
      <c r="B6" s="61"/>
      <c r="C6" s="61"/>
      <c r="D6" s="61"/>
      <c r="E6" s="61"/>
    </row>
    <row r="7" spans="1:13" ht="21.75" customHeight="1" x14ac:dyDescent="0.2">
      <c r="A7" s="61" t="s">
        <v>80</v>
      </c>
      <c r="B7" s="61"/>
      <c r="C7" s="61"/>
      <c r="D7" s="61"/>
      <c r="E7" s="61"/>
    </row>
    <row r="8" spans="1:13" ht="4.5" customHeight="1" x14ac:dyDescent="0.2">
      <c r="A8" s="61"/>
      <c r="B8" s="61"/>
      <c r="C8" s="61"/>
      <c r="D8" s="61"/>
      <c r="E8" s="61"/>
    </row>
    <row r="9" spans="1:13" ht="26.25" customHeight="1" thickBot="1" x14ac:dyDescent="0.25">
      <c r="A9" s="474" t="s">
        <v>10</v>
      </c>
      <c r="B9" s="474"/>
      <c r="C9" s="474"/>
      <c r="D9" s="474"/>
      <c r="E9" s="474"/>
      <c r="F9" s="474"/>
      <c r="G9" s="474"/>
      <c r="H9" s="474"/>
      <c r="I9" s="474"/>
      <c r="J9" s="474"/>
      <c r="K9" s="474"/>
      <c r="L9" s="474"/>
      <c r="M9" s="474"/>
    </row>
    <row r="10" spans="1:13" ht="12.75" customHeight="1" x14ac:dyDescent="0.2">
      <c r="A10" s="62" t="s">
        <v>11</v>
      </c>
      <c r="B10" s="475" t="s">
        <v>12</v>
      </c>
      <c r="C10" s="476"/>
      <c r="D10" s="477"/>
      <c r="E10" s="484" t="s">
        <v>13</v>
      </c>
      <c r="F10" s="484" t="s">
        <v>14</v>
      </c>
      <c r="G10" s="487" t="s">
        <v>15</v>
      </c>
      <c r="H10" s="488"/>
      <c r="I10" s="489"/>
      <c r="J10" s="475" t="s">
        <v>16</v>
      </c>
      <c r="K10" s="490"/>
      <c r="L10" s="475" t="s">
        <v>17</v>
      </c>
      <c r="M10" s="490"/>
    </row>
    <row r="11" spans="1:13" x14ac:dyDescent="0.2">
      <c r="A11" s="485" t="s">
        <v>18</v>
      </c>
      <c r="B11" s="478"/>
      <c r="C11" s="479"/>
      <c r="D11" s="480"/>
      <c r="E11" s="485"/>
      <c r="F11" s="485"/>
      <c r="G11" s="495" t="s">
        <v>19</v>
      </c>
      <c r="H11" s="496"/>
      <c r="I11" s="497"/>
      <c r="J11" s="478"/>
      <c r="K11" s="480"/>
      <c r="L11" s="491"/>
      <c r="M11" s="492"/>
    </row>
    <row r="12" spans="1:13" ht="47.25" customHeight="1" thickBot="1" x14ac:dyDescent="0.25">
      <c r="A12" s="486"/>
      <c r="B12" s="481"/>
      <c r="C12" s="482"/>
      <c r="D12" s="483"/>
      <c r="E12" s="486"/>
      <c r="F12" s="486"/>
      <c r="G12" s="498" t="s">
        <v>20</v>
      </c>
      <c r="H12" s="499"/>
      <c r="I12" s="500"/>
      <c r="J12" s="481"/>
      <c r="K12" s="483"/>
      <c r="L12" s="493"/>
      <c r="M12" s="494"/>
    </row>
    <row r="13" spans="1:13" ht="13.5" thickBot="1" x14ac:dyDescent="0.25">
      <c r="A13" s="63">
        <v>1</v>
      </c>
      <c r="B13" s="467">
        <v>2</v>
      </c>
      <c r="C13" s="501"/>
      <c r="D13" s="468"/>
      <c r="E13" s="154">
        <v>3</v>
      </c>
      <c r="F13" s="63">
        <v>4</v>
      </c>
      <c r="G13" s="467">
        <v>5</v>
      </c>
      <c r="H13" s="501"/>
      <c r="I13" s="468"/>
      <c r="J13" s="467" t="s">
        <v>8</v>
      </c>
      <c r="K13" s="468"/>
      <c r="L13" s="467">
        <v>7</v>
      </c>
      <c r="M13" s="468"/>
    </row>
    <row r="14" spans="1:13" ht="31.5" customHeight="1" x14ac:dyDescent="0.2">
      <c r="A14" s="155">
        <v>1</v>
      </c>
      <c r="B14" s="156" t="s">
        <v>77</v>
      </c>
      <c r="C14" s="157"/>
      <c r="D14" s="158"/>
      <c r="E14" s="159">
        <v>821312</v>
      </c>
      <c r="F14" s="160">
        <v>12</v>
      </c>
      <c r="G14" s="469">
        <v>1100</v>
      </c>
      <c r="H14" s="469"/>
      <c r="I14" s="469"/>
      <c r="J14" s="469">
        <f>+F14*G14</f>
        <v>13200</v>
      </c>
      <c r="K14" s="469"/>
      <c r="L14" s="470" t="s">
        <v>113</v>
      </c>
      <c r="M14" s="471"/>
    </row>
    <row r="15" spans="1:13" ht="39.75" customHeight="1" x14ac:dyDescent="0.2">
      <c r="A15" s="161">
        <v>2</v>
      </c>
      <c r="B15" s="162" t="s">
        <v>78</v>
      </c>
      <c r="C15" s="163"/>
      <c r="D15" s="164"/>
      <c r="E15" s="165">
        <v>821312</v>
      </c>
      <c r="F15" s="166">
        <v>10</v>
      </c>
      <c r="G15" s="461">
        <v>300</v>
      </c>
      <c r="H15" s="461"/>
      <c r="I15" s="461"/>
      <c r="J15" s="461">
        <f t="shared" ref="J15:J21" si="0">+F15*G15</f>
        <v>3000</v>
      </c>
      <c r="K15" s="461"/>
      <c r="L15" s="470" t="s">
        <v>118</v>
      </c>
      <c r="M15" s="471"/>
    </row>
    <row r="16" spans="1:13" ht="51.75" customHeight="1" x14ac:dyDescent="0.2">
      <c r="A16" s="155">
        <v>3</v>
      </c>
      <c r="B16" s="455" t="s">
        <v>110</v>
      </c>
      <c r="C16" s="456"/>
      <c r="D16" s="457"/>
      <c r="E16" s="165">
        <v>821312</v>
      </c>
      <c r="F16" s="166">
        <v>2</v>
      </c>
      <c r="G16" s="458">
        <v>1300</v>
      </c>
      <c r="H16" s="459"/>
      <c r="I16" s="460"/>
      <c r="J16" s="461">
        <f t="shared" si="0"/>
        <v>2600</v>
      </c>
      <c r="K16" s="461"/>
      <c r="L16" s="462" t="s">
        <v>112</v>
      </c>
      <c r="M16" s="463"/>
    </row>
    <row r="17" spans="1:14" ht="45.75" customHeight="1" x14ac:dyDescent="0.2">
      <c r="A17" s="161">
        <v>4</v>
      </c>
      <c r="B17" s="455" t="s">
        <v>111</v>
      </c>
      <c r="C17" s="456"/>
      <c r="D17" s="457"/>
      <c r="E17" s="159">
        <v>821312</v>
      </c>
      <c r="F17" s="166">
        <v>1</v>
      </c>
      <c r="G17" s="458">
        <v>1200</v>
      </c>
      <c r="H17" s="459"/>
      <c r="I17" s="460"/>
      <c r="J17" s="461">
        <f t="shared" si="0"/>
        <v>1200</v>
      </c>
      <c r="K17" s="461"/>
      <c r="L17" s="462" t="s">
        <v>119</v>
      </c>
      <c r="M17" s="463"/>
    </row>
    <row r="18" spans="1:14" ht="45.75" customHeight="1" x14ac:dyDescent="0.2">
      <c r="A18" s="155">
        <v>5</v>
      </c>
      <c r="B18" s="455" t="s">
        <v>120</v>
      </c>
      <c r="C18" s="456"/>
      <c r="D18" s="457"/>
      <c r="E18" s="165">
        <v>821514</v>
      </c>
      <c r="F18" s="166">
        <v>1</v>
      </c>
      <c r="G18" s="458">
        <v>10000</v>
      </c>
      <c r="H18" s="459"/>
      <c r="I18" s="460"/>
      <c r="J18" s="461">
        <f t="shared" si="0"/>
        <v>10000</v>
      </c>
      <c r="K18" s="461"/>
      <c r="L18" s="462" t="s">
        <v>121</v>
      </c>
      <c r="M18" s="463"/>
    </row>
    <row r="19" spans="1:14" ht="45.75" customHeight="1" x14ac:dyDescent="0.2">
      <c r="A19" s="161">
        <v>6</v>
      </c>
      <c r="B19" s="455" t="s">
        <v>122</v>
      </c>
      <c r="C19" s="456"/>
      <c r="D19" s="457"/>
      <c r="E19" s="165">
        <v>821312</v>
      </c>
      <c r="F19" s="166">
        <v>1</v>
      </c>
      <c r="G19" s="458">
        <v>10000</v>
      </c>
      <c r="H19" s="459"/>
      <c r="I19" s="460"/>
      <c r="J19" s="461">
        <f t="shared" si="0"/>
        <v>10000</v>
      </c>
      <c r="K19" s="461"/>
      <c r="L19" s="462" t="s">
        <v>112</v>
      </c>
      <c r="M19" s="463"/>
    </row>
    <row r="20" spans="1:14" ht="39" customHeight="1" x14ac:dyDescent="0.2">
      <c r="A20" s="161">
        <v>7</v>
      </c>
      <c r="B20" s="455" t="s">
        <v>123</v>
      </c>
      <c r="C20" s="456"/>
      <c r="D20" s="457"/>
      <c r="E20" s="165"/>
      <c r="F20" s="166">
        <v>1</v>
      </c>
      <c r="G20" s="458">
        <v>40000</v>
      </c>
      <c r="H20" s="459"/>
      <c r="I20" s="460"/>
      <c r="J20" s="461">
        <f t="shared" si="0"/>
        <v>40000</v>
      </c>
      <c r="K20" s="461"/>
      <c r="L20" s="462" t="s">
        <v>124</v>
      </c>
      <c r="M20" s="463"/>
    </row>
    <row r="21" spans="1:14" x14ac:dyDescent="0.2">
      <c r="A21" s="167"/>
      <c r="B21" s="168"/>
      <c r="C21" s="169"/>
      <c r="D21" s="170"/>
      <c r="E21" s="171"/>
      <c r="F21" s="166"/>
      <c r="G21" s="464"/>
      <c r="H21" s="464"/>
      <c r="I21" s="464"/>
      <c r="J21" s="465">
        <f t="shared" si="0"/>
        <v>0</v>
      </c>
      <c r="K21" s="465"/>
      <c r="L21" s="464"/>
      <c r="M21" s="466"/>
    </row>
    <row r="22" spans="1:14" ht="13.5" thickBot="1" x14ac:dyDescent="0.25">
      <c r="A22" s="444" t="s">
        <v>21</v>
      </c>
      <c r="B22" s="445"/>
      <c r="C22" s="445"/>
      <c r="D22" s="445"/>
      <c r="E22" s="446"/>
      <c r="F22" s="446"/>
      <c r="G22" s="446"/>
      <c r="H22" s="446"/>
      <c r="I22" s="447"/>
      <c r="J22" s="448">
        <f>SUM(J14:K21)</f>
        <v>80000</v>
      </c>
      <c r="K22" s="449"/>
      <c r="L22" s="450"/>
      <c r="M22" s="451"/>
    </row>
    <row r="23" spans="1:14" x14ac:dyDescent="0.2">
      <c r="A23" s="452" t="s">
        <v>125</v>
      </c>
      <c r="B23" s="452"/>
      <c r="C23" s="452"/>
      <c r="D23" s="452"/>
      <c r="E23" s="452"/>
      <c r="F23" s="452"/>
      <c r="G23" s="452"/>
      <c r="H23" s="452"/>
      <c r="I23" s="452"/>
      <c r="J23" s="452"/>
      <c r="K23" s="452"/>
      <c r="L23" s="452"/>
      <c r="M23" s="452"/>
    </row>
    <row r="24" spans="1:14" x14ac:dyDescent="0.2">
      <c r="A24" s="453"/>
      <c r="B24" s="453"/>
      <c r="C24" s="453"/>
      <c r="D24" s="453"/>
      <c r="E24" s="453"/>
      <c r="F24" s="453"/>
      <c r="G24" s="453"/>
      <c r="H24" s="453"/>
      <c r="I24" s="453"/>
      <c r="J24" s="453"/>
      <c r="K24" s="453"/>
      <c r="L24" s="453"/>
      <c r="M24" s="453"/>
    </row>
    <row r="25" spans="1:14" ht="6.75" customHeight="1" x14ac:dyDescent="0.2">
      <c r="A25" s="454"/>
      <c r="B25" s="454"/>
      <c r="C25" s="454"/>
      <c r="D25" s="454"/>
      <c r="E25" s="454"/>
      <c r="F25" s="454"/>
      <c r="G25" s="454"/>
      <c r="H25" s="454"/>
      <c r="I25" s="454"/>
      <c r="J25" s="454"/>
      <c r="K25" s="454"/>
      <c r="L25" s="454"/>
      <c r="M25" s="454"/>
    </row>
    <row r="26" spans="1:14" ht="15" x14ac:dyDescent="0.25">
      <c r="L26" s="472" t="s">
        <v>269</v>
      </c>
      <c r="M26" s="472"/>
      <c r="N26" s="239"/>
    </row>
    <row r="27" spans="1:14" ht="15" x14ac:dyDescent="0.25">
      <c r="M27" s="239" t="s">
        <v>268</v>
      </c>
      <c r="N27" s="239"/>
    </row>
  </sheetData>
  <mergeCells count="51">
    <mergeCell ref="L26:M26"/>
    <mergeCell ref="A2:M2"/>
    <mergeCell ref="A3:M3"/>
    <mergeCell ref="A4:M4"/>
    <mergeCell ref="A9:M9"/>
    <mergeCell ref="B10:D12"/>
    <mergeCell ref="E10:E12"/>
    <mergeCell ref="F10:F12"/>
    <mergeCell ref="G10:I10"/>
    <mergeCell ref="J10:K12"/>
    <mergeCell ref="L10:M12"/>
    <mergeCell ref="A11:A12"/>
    <mergeCell ref="G11:I11"/>
    <mergeCell ref="G12:I12"/>
    <mergeCell ref="B13:D13"/>
    <mergeCell ref="G13:I13"/>
    <mergeCell ref="L13:M13"/>
    <mergeCell ref="G14:I14"/>
    <mergeCell ref="J14:K14"/>
    <mergeCell ref="L14:M14"/>
    <mergeCell ref="G15:I15"/>
    <mergeCell ref="J15:K15"/>
    <mergeCell ref="L15:M15"/>
    <mergeCell ref="J13:K13"/>
    <mergeCell ref="B16:D16"/>
    <mergeCell ref="G16:I16"/>
    <mergeCell ref="J16:K16"/>
    <mergeCell ref="L16:M16"/>
    <mergeCell ref="B17:D17"/>
    <mergeCell ref="G17:I17"/>
    <mergeCell ref="J17:K17"/>
    <mergeCell ref="L17:M17"/>
    <mergeCell ref="B18:D18"/>
    <mergeCell ref="G18:I18"/>
    <mergeCell ref="J18:K18"/>
    <mergeCell ref="L18:M18"/>
    <mergeCell ref="B19:D19"/>
    <mergeCell ref="G19:I19"/>
    <mergeCell ref="J19:K19"/>
    <mergeCell ref="L19:M19"/>
    <mergeCell ref="A22:I22"/>
    <mergeCell ref="J22:K22"/>
    <mergeCell ref="L22:M22"/>
    <mergeCell ref="A23:M25"/>
    <mergeCell ref="B20:D20"/>
    <mergeCell ref="G20:I20"/>
    <mergeCell ref="J20:K20"/>
    <mergeCell ref="L20:M20"/>
    <mergeCell ref="G21:I21"/>
    <mergeCell ref="J21:K21"/>
    <mergeCell ref="L21:M21"/>
  </mergeCells>
  <printOptions horizontalCentered="1"/>
  <pageMargins left="0.74803149606299213" right="0.74803149606299213" top="0.98425196850393704" bottom="0.98425196850393704" header="0.51181102362204722" footer="0.51181102362204722"/>
  <pageSetup paperSize="9"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0"/>
  <sheetViews>
    <sheetView view="pageBreakPreview" topLeftCell="C8" zoomScale="110" zoomScaleNormal="100" zoomScaleSheetLayoutView="110" workbookViewId="0">
      <selection activeCell="O46" sqref="O46:P47"/>
    </sheetView>
  </sheetViews>
  <sheetFormatPr defaultRowHeight="12.75" x14ac:dyDescent="0.2"/>
  <cols>
    <col min="1" max="1" width="7.5703125" style="64" customWidth="1"/>
    <col min="2" max="2" width="33.28515625" style="64" customWidth="1"/>
    <col min="3" max="3" width="15" style="64" customWidth="1"/>
    <col min="4" max="4" width="12.28515625" style="64" customWidth="1"/>
    <col min="5" max="5" width="11" style="64" customWidth="1"/>
    <col min="6" max="6" width="12" style="64" customWidth="1"/>
    <col min="7" max="7" width="14.28515625" style="64" customWidth="1"/>
    <col min="8" max="8" width="11.7109375" style="64" customWidth="1"/>
    <col min="9" max="9" width="15.42578125" style="64" customWidth="1"/>
    <col min="10" max="11" width="13.28515625" style="64" customWidth="1"/>
    <col min="12" max="12" width="11.42578125" style="64" customWidth="1"/>
    <col min="13" max="13" width="11.28515625" style="64" customWidth="1"/>
    <col min="14" max="14" width="15.42578125" style="64" customWidth="1"/>
    <col min="15" max="15" width="14.85546875" style="64" customWidth="1"/>
    <col min="16" max="16" width="16.7109375" style="64" customWidth="1"/>
    <col min="17" max="17" width="11.28515625" style="64" customWidth="1"/>
    <col min="18" max="18" width="10.42578125" style="64" customWidth="1"/>
    <col min="19" max="19" width="16.85546875" style="129" customWidth="1"/>
    <col min="20" max="16384" width="9.140625" style="64"/>
  </cols>
  <sheetData>
    <row r="1" spans="1:19" ht="12.75" customHeight="1" x14ac:dyDescent="0.2">
      <c r="B1" s="510" t="s">
        <v>9</v>
      </c>
      <c r="C1" s="510"/>
      <c r="D1" s="510"/>
      <c r="E1" s="510"/>
      <c r="F1" s="510"/>
      <c r="G1" s="510"/>
      <c r="H1" s="510"/>
      <c r="I1" s="510"/>
      <c r="J1" s="510"/>
      <c r="K1" s="510"/>
      <c r="L1" s="510"/>
      <c r="M1" s="510"/>
      <c r="N1" s="510"/>
      <c r="O1" s="510"/>
    </row>
    <row r="2" spans="1:19" ht="20.25" customHeight="1" x14ac:dyDescent="0.2">
      <c r="B2" s="510" t="s">
        <v>126</v>
      </c>
      <c r="C2" s="510"/>
      <c r="D2" s="510"/>
      <c r="E2" s="510"/>
      <c r="F2" s="510"/>
      <c r="G2" s="510"/>
      <c r="H2" s="510"/>
      <c r="I2" s="510"/>
      <c r="J2" s="510"/>
      <c r="K2" s="510"/>
      <c r="L2" s="510"/>
      <c r="M2" s="510"/>
      <c r="N2" s="510"/>
      <c r="O2" s="510"/>
    </row>
    <row r="3" spans="1:19" ht="13.5" customHeight="1" x14ac:dyDescent="0.2">
      <c r="B3" s="65"/>
    </row>
    <row r="4" spans="1:19" ht="13.5" customHeight="1" x14ac:dyDescent="0.2">
      <c r="B4" s="65" t="s">
        <v>37</v>
      </c>
    </row>
    <row r="5" spans="1:19" ht="18" customHeight="1" x14ac:dyDescent="0.2">
      <c r="B5" s="65" t="s">
        <v>80</v>
      </c>
    </row>
    <row r="6" spans="1:19" ht="13.5" thickBot="1" x14ac:dyDescent="0.25">
      <c r="P6" s="64" t="s">
        <v>43</v>
      </c>
    </row>
    <row r="7" spans="1:19" s="66" customFormat="1" ht="57" customHeight="1" x14ac:dyDescent="0.2">
      <c r="A7" s="192"/>
      <c r="B7" s="511" t="s">
        <v>127</v>
      </c>
      <c r="C7" s="505" t="s">
        <v>38</v>
      </c>
      <c r="D7" s="505" t="s">
        <v>22</v>
      </c>
      <c r="E7" s="505" t="s">
        <v>39</v>
      </c>
      <c r="F7" s="507" t="s">
        <v>40</v>
      </c>
      <c r="G7" s="505" t="s">
        <v>41</v>
      </c>
      <c r="H7" s="505" t="s">
        <v>23</v>
      </c>
      <c r="I7" s="505" t="s">
        <v>42</v>
      </c>
      <c r="J7" s="505" t="s">
        <v>57</v>
      </c>
      <c r="K7" s="505" t="s">
        <v>58</v>
      </c>
      <c r="L7" s="505" t="s">
        <v>24</v>
      </c>
      <c r="M7" s="507" t="s">
        <v>59</v>
      </c>
      <c r="N7" s="505" t="s">
        <v>60</v>
      </c>
      <c r="O7" s="505" t="s">
        <v>61</v>
      </c>
      <c r="P7" s="505" t="s">
        <v>62</v>
      </c>
      <c r="S7" s="194"/>
    </row>
    <row r="8" spans="1:19" s="66" customFormat="1" ht="12" x14ac:dyDescent="0.2">
      <c r="A8" s="192"/>
      <c r="B8" s="512"/>
      <c r="C8" s="506"/>
      <c r="D8" s="506"/>
      <c r="E8" s="506"/>
      <c r="F8" s="508"/>
      <c r="G8" s="506"/>
      <c r="H8" s="506"/>
      <c r="I8" s="506"/>
      <c r="J8" s="506"/>
      <c r="K8" s="506"/>
      <c r="L8" s="506"/>
      <c r="M8" s="508"/>
      <c r="N8" s="506"/>
      <c r="O8" s="506"/>
      <c r="P8" s="506"/>
      <c r="S8" s="194"/>
    </row>
    <row r="9" spans="1:19" s="66" customFormat="1" ht="17.25" customHeight="1" x14ac:dyDescent="0.2">
      <c r="A9" s="192"/>
      <c r="B9" s="512"/>
      <c r="C9" s="506"/>
      <c r="D9" s="506"/>
      <c r="E9" s="506"/>
      <c r="F9" s="509"/>
      <c r="G9" s="506"/>
      <c r="H9" s="506"/>
      <c r="I9" s="506"/>
      <c r="J9" s="506"/>
      <c r="K9" s="506"/>
      <c r="L9" s="506"/>
      <c r="M9" s="509"/>
      <c r="N9" s="506"/>
      <c r="O9" s="506"/>
      <c r="P9" s="506"/>
      <c r="S9" s="194"/>
    </row>
    <row r="10" spans="1:19" ht="13.5" thickBot="1" x14ac:dyDescent="0.25">
      <c r="A10" s="193"/>
      <c r="B10" s="67">
        <v>1</v>
      </c>
      <c r="C10" s="68">
        <v>2</v>
      </c>
      <c r="D10" s="68">
        <v>3</v>
      </c>
      <c r="E10" s="68" t="s">
        <v>0</v>
      </c>
      <c r="F10" s="68">
        <v>5</v>
      </c>
      <c r="G10" s="68" t="s">
        <v>1</v>
      </c>
      <c r="H10" s="68">
        <v>7</v>
      </c>
      <c r="I10" s="68" t="s">
        <v>2</v>
      </c>
      <c r="J10" s="68" t="s">
        <v>3</v>
      </c>
      <c r="K10" s="68" t="s">
        <v>4</v>
      </c>
      <c r="L10" s="68">
        <v>11</v>
      </c>
      <c r="M10" s="68">
        <v>12</v>
      </c>
      <c r="N10" s="68">
        <v>13</v>
      </c>
      <c r="O10" s="68" t="s">
        <v>6</v>
      </c>
      <c r="P10" s="68" t="s">
        <v>5</v>
      </c>
    </row>
    <row r="11" spans="1:19" x14ac:dyDescent="0.2">
      <c r="A11" s="193"/>
      <c r="B11" s="191" t="s">
        <v>81</v>
      </c>
      <c r="C11" s="172">
        <v>8.5</v>
      </c>
      <c r="D11" s="69">
        <v>475.69</v>
      </c>
      <c r="E11" s="70">
        <f>+C11*D11</f>
        <v>4043.3649999999998</v>
      </c>
      <c r="F11" s="71"/>
      <c r="G11" s="72">
        <f>+E11*F11</f>
        <v>0</v>
      </c>
      <c r="H11" s="132">
        <v>0.13500000000000001</v>
      </c>
      <c r="I11" s="73">
        <f>+E11*H11</f>
        <v>545.85427500000003</v>
      </c>
      <c r="J11" s="73">
        <f>+E11+G11+I11</f>
        <v>4589.2192749999995</v>
      </c>
      <c r="K11" s="73">
        <f>+J11*12</f>
        <v>55070.631299999994</v>
      </c>
      <c r="L11" s="74">
        <v>0.64</v>
      </c>
      <c r="M11" s="75">
        <f>+K11*(100%+L11)</f>
        <v>90315.835332000002</v>
      </c>
      <c r="N11" s="76">
        <f>'[1] Pregled plaća P1'!N11+'[1] Pregled plaća P2'!N11+'[1] Pregled plaća P3'!N11+'[1] Pregled plaća P4'!N11+'[1] Pregled plaća P5'!N11+'[1] Pregled plaća P6'!N11+'[1] Pregled plaća P7'!N11+'[1] Pregled plaća P8'!N11</f>
        <v>1</v>
      </c>
      <c r="O11" s="77">
        <f t="shared" ref="O11:O34" si="0">+K11*N11</f>
        <v>55070.631299999994</v>
      </c>
      <c r="P11" s="78">
        <f>+M11*N11</f>
        <v>90315.835332000002</v>
      </c>
      <c r="S11" s="195">
        <f>I11*N11</f>
        <v>545.85427500000003</v>
      </c>
    </row>
    <row r="12" spans="1:19" x14ac:dyDescent="0.2">
      <c r="A12" s="193"/>
      <c r="B12" s="174" t="s">
        <v>82</v>
      </c>
      <c r="C12" s="173">
        <v>7.5</v>
      </c>
      <c r="D12" s="69">
        <v>475.69</v>
      </c>
      <c r="E12" s="79">
        <f t="shared" ref="E12:E34" si="1">+C12*D12</f>
        <v>3567.6750000000002</v>
      </c>
      <c r="F12" s="80"/>
      <c r="G12" s="81">
        <f>+E12*F12</f>
        <v>0</v>
      </c>
      <c r="H12" s="105">
        <v>0.16500000000000001</v>
      </c>
      <c r="I12" s="82">
        <f t="shared" ref="I12:I34" si="2">+E12*H12</f>
        <v>588.66637500000002</v>
      </c>
      <c r="J12" s="82">
        <f t="shared" ref="J12:J34" si="3">+E12+G12+I12</f>
        <v>4156.341375</v>
      </c>
      <c r="K12" s="82">
        <f t="shared" ref="K12:K34" si="4">+J12*12</f>
        <v>49876.0965</v>
      </c>
      <c r="L12" s="83">
        <v>0.64</v>
      </c>
      <c r="M12" s="79">
        <f>+K12*(100%+L12)</f>
        <v>81796.79826000001</v>
      </c>
      <c r="N12" s="84">
        <f>'[1] Pregled plaća P1'!N12+'[1] Pregled plaća P2'!N12+'[1] Pregled plaća P3'!N12+'[1] Pregled plaća P4'!N12+'[1] Pregled plaća P5'!N12+'[1] Pregled plaća P6'!N12+'[1] Pregled plaća P7'!N12+'[1] Pregled plaća P8'!N12</f>
        <v>1</v>
      </c>
      <c r="O12" s="85">
        <f t="shared" si="0"/>
        <v>49876.0965</v>
      </c>
      <c r="P12" s="85">
        <f t="shared" ref="P12:P34" si="5">+M12*N12</f>
        <v>81796.79826000001</v>
      </c>
      <c r="S12" s="195">
        <f t="shared" ref="S12:S30" si="6">I12*N12</f>
        <v>588.66637500000002</v>
      </c>
    </row>
    <row r="13" spans="1:19" x14ac:dyDescent="0.2">
      <c r="A13" s="193"/>
      <c r="B13" s="174" t="s">
        <v>83</v>
      </c>
      <c r="C13" s="173">
        <v>4.5</v>
      </c>
      <c r="D13" s="69">
        <v>475.69</v>
      </c>
      <c r="E13" s="79">
        <f t="shared" si="1"/>
        <v>2140.605</v>
      </c>
      <c r="F13" s="80"/>
      <c r="G13" s="81">
        <f t="shared" ref="G13:G34" si="7">+E13*F13</f>
        <v>0</v>
      </c>
      <c r="H13" s="105">
        <v>0.1</v>
      </c>
      <c r="I13" s="82">
        <f t="shared" si="2"/>
        <v>214.06050000000002</v>
      </c>
      <c r="J13" s="82">
        <f t="shared" si="3"/>
        <v>2354.6655000000001</v>
      </c>
      <c r="K13" s="82">
        <f t="shared" si="4"/>
        <v>28255.986000000001</v>
      </c>
      <c r="L13" s="86">
        <v>0.64</v>
      </c>
      <c r="M13" s="79">
        <f t="shared" ref="M13:M34" si="8">+K13*(100%+L13)</f>
        <v>46339.817040000002</v>
      </c>
      <c r="N13" s="84">
        <f>'[1] Pregled plaća P1'!N13+'[1] Pregled plaća P2'!N13+'[1] Pregled plaća P3'!N13+'[1] Pregled plaća P4'!N13+'[1] Pregled plaća P5'!N13+'[1] Pregled plaća P6'!N13+'[1] Pregled plaća P7'!N13+'[1] Pregled plaća P8'!N13</f>
        <v>1</v>
      </c>
      <c r="O13" s="85">
        <f t="shared" si="0"/>
        <v>28255.986000000001</v>
      </c>
      <c r="P13" s="85">
        <f t="shared" si="5"/>
        <v>46339.817040000002</v>
      </c>
      <c r="S13" s="195">
        <f t="shared" si="6"/>
        <v>214.06050000000002</v>
      </c>
    </row>
    <row r="14" spans="1:19" x14ac:dyDescent="0.2">
      <c r="A14" s="193"/>
      <c r="B14" s="174" t="s">
        <v>84</v>
      </c>
      <c r="C14" s="173">
        <v>3.55</v>
      </c>
      <c r="D14" s="69">
        <v>475.69</v>
      </c>
      <c r="E14" s="79">
        <f t="shared" si="1"/>
        <v>1688.6994999999999</v>
      </c>
      <c r="F14" s="80"/>
      <c r="G14" s="81">
        <f t="shared" si="7"/>
        <v>0</v>
      </c>
      <c r="H14" s="105">
        <v>0.1</v>
      </c>
      <c r="I14" s="82">
        <f t="shared" si="2"/>
        <v>168.86995000000002</v>
      </c>
      <c r="J14" s="82">
        <f t="shared" si="3"/>
        <v>1857.56945</v>
      </c>
      <c r="K14" s="82">
        <f t="shared" si="4"/>
        <v>22290.8334</v>
      </c>
      <c r="L14" s="86">
        <v>0.64</v>
      </c>
      <c r="M14" s="79">
        <f t="shared" si="8"/>
        <v>36556.966776000001</v>
      </c>
      <c r="N14" s="84">
        <f>'[1] Pregled plaća P1'!N14+'[1] Pregled plaća P2'!N14+'[1] Pregled plaća P3'!N14+'[1] Pregled plaća P4'!N14+'[1] Pregled plaća P5'!N14+'[1] Pregled plaća P6'!N14+'[1] Pregled plaća P7'!N14+'[1] Pregled plaća P8'!N14</f>
        <v>1</v>
      </c>
      <c r="O14" s="85">
        <f t="shared" si="0"/>
        <v>22290.8334</v>
      </c>
      <c r="P14" s="85">
        <f t="shared" si="5"/>
        <v>36556.966776000001</v>
      </c>
      <c r="S14" s="195">
        <f t="shared" si="6"/>
        <v>168.86995000000002</v>
      </c>
    </row>
    <row r="15" spans="1:19" x14ac:dyDescent="0.2">
      <c r="A15" s="193"/>
      <c r="B15" s="174" t="s">
        <v>85</v>
      </c>
      <c r="C15" s="173">
        <v>3.55</v>
      </c>
      <c r="D15" s="69">
        <v>475.69</v>
      </c>
      <c r="E15" s="79">
        <f t="shared" si="1"/>
        <v>1688.6994999999999</v>
      </c>
      <c r="F15" s="80"/>
      <c r="G15" s="81">
        <f t="shared" si="7"/>
        <v>0</v>
      </c>
      <c r="H15" s="105">
        <v>0.09</v>
      </c>
      <c r="I15" s="82">
        <f t="shared" si="2"/>
        <v>151.98295499999998</v>
      </c>
      <c r="J15" s="82">
        <f t="shared" si="3"/>
        <v>1840.6824549999999</v>
      </c>
      <c r="K15" s="82">
        <f t="shared" si="4"/>
        <v>22088.189459999998</v>
      </c>
      <c r="L15" s="86">
        <v>0.7</v>
      </c>
      <c r="M15" s="79">
        <f t="shared" si="8"/>
        <v>37549.922081999997</v>
      </c>
      <c r="N15" s="84">
        <f>'[1] Pregled plaća P1'!N15+'[1] Pregled plaća P2'!N15+'[1] Pregled plaća P3'!N15+'[1] Pregled plaća P4'!N15+'[1] Pregled plaća P5'!N15+'[1] Pregled plaća P6'!N15+'[1] Pregled plaća P7'!N15+'[1] Pregled plaća P8'!N15</f>
        <v>4</v>
      </c>
      <c r="O15" s="85">
        <f t="shared" si="0"/>
        <v>88352.757839999991</v>
      </c>
      <c r="P15" s="85">
        <f t="shared" si="5"/>
        <v>150199.68832799999</v>
      </c>
      <c r="S15" s="195">
        <f t="shared" si="6"/>
        <v>607.9318199999999</v>
      </c>
    </row>
    <row r="16" spans="1:19" x14ac:dyDescent="0.2">
      <c r="A16" s="193"/>
      <c r="B16" s="174" t="s">
        <v>86</v>
      </c>
      <c r="C16" s="173">
        <v>2.1</v>
      </c>
      <c r="D16" s="69">
        <v>475.69</v>
      </c>
      <c r="E16" s="79">
        <f t="shared" si="1"/>
        <v>998.94900000000007</v>
      </c>
      <c r="F16" s="80"/>
      <c r="G16" s="81">
        <f t="shared" si="7"/>
        <v>0</v>
      </c>
      <c r="H16" s="105">
        <v>0.08</v>
      </c>
      <c r="I16" s="82">
        <f t="shared" si="2"/>
        <v>79.915920000000014</v>
      </c>
      <c r="J16" s="82">
        <f t="shared" si="3"/>
        <v>1078.86492</v>
      </c>
      <c r="K16" s="82">
        <f t="shared" si="4"/>
        <v>12946.37904</v>
      </c>
      <c r="L16" s="86">
        <v>0.7</v>
      </c>
      <c r="M16" s="79">
        <f t="shared" si="8"/>
        <v>22008.844367999998</v>
      </c>
      <c r="N16" s="84">
        <f>'[1] Pregled plaća P1'!N16+'[1] Pregled plaća P2'!N16+'[1] Pregled plaća P3'!N16+'[1] Pregled plaća P4'!N16+'[1] Pregled plaća P5'!N16+'[1] Pregled plaća P6'!N16+'[1] Pregled plaća P7'!N16+'[1] Pregled plaća P8'!N16</f>
        <v>10</v>
      </c>
      <c r="O16" s="85">
        <f t="shared" si="0"/>
        <v>129463.7904</v>
      </c>
      <c r="P16" s="85">
        <f t="shared" si="5"/>
        <v>220088.44367999997</v>
      </c>
      <c r="S16" s="195">
        <f t="shared" si="6"/>
        <v>799.15920000000017</v>
      </c>
    </row>
    <row r="17" spans="1:19" x14ac:dyDescent="0.2">
      <c r="A17" s="193"/>
      <c r="B17" s="174" t="s">
        <v>87</v>
      </c>
      <c r="C17" s="173">
        <v>2.35</v>
      </c>
      <c r="D17" s="69">
        <v>475.69</v>
      </c>
      <c r="E17" s="79">
        <f t="shared" si="1"/>
        <v>1117.8715</v>
      </c>
      <c r="F17" s="80"/>
      <c r="G17" s="81">
        <f t="shared" si="7"/>
        <v>0</v>
      </c>
      <c r="H17" s="105">
        <v>9.5000000000000001E-2</v>
      </c>
      <c r="I17" s="82">
        <f t="shared" si="2"/>
        <v>106.19779249999999</v>
      </c>
      <c r="J17" s="82">
        <f t="shared" si="3"/>
        <v>1224.0692924999998</v>
      </c>
      <c r="K17" s="82">
        <f t="shared" si="4"/>
        <v>14688.831509999998</v>
      </c>
      <c r="L17" s="86">
        <v>0.7</v>
      </c>
      <c r="M17" s="79">
        <f t="shared" si="8"/>
        <v>24971.013566999995</v>
      </c>
      <c r="N17" s="84">
        <v>33</v>
      </c>
      <c r="O17" s="85">
        <f t="shared" si="0"/>
        <v>484731.43982999993</v>
      </c>
      <c r="P17" s="85">
        <f t="shared" si="5"/>
        <v>824043.44771099987</v>
      </c>
      <c r="S17" s="195">
        <f t="shared" si="6"/>
        <v>3504.5271524999998</v>
      </c>
    </row>
    <row r="18" spans="1:19" s="95" customFormat="1" hidden="1" x14ac:dyDescent="0.2">
      <c r="A18" s="193"/>
      <c r="B18" s="175"/>
      <c r="C18" s="176"/>
      <c r="D18" s="87"/>
      <c r="E18" s="88"/>
      <c r="F18" s="89"/>
      <c r="G18" s="90"/>
      <c r="H18" s="106"/>
      <c r="I18" s="91"/>
      <c r="J18" s="91"/>
      <c r="K18" s="91"/>
      <c r="L18" s="92"/>
      <c r="M18" s="88"/>
      <c r="N18" s="93"/>
      <c r="O18" s="94"/>
      <c r="P18" s="94"/>
      <c r="S18" s="195">
        <f t="shared" si="6"/>
        <v>0</v>
      </c>
    </row>
    <row r="19" spans="1:19" x14ac:dyDescent="0.2">
      <c r="A19" s="193"/>
      <c r="B19" s="174" t="s">
        <v>88</v>
      </c>
      <c r="C19" s="173">
        <v>2.73</v>
      </c>
      <c r="D19" s="69">
        <v>475.69</v>
      </c>
      <c r="E19" s="79">
        <f t="shared" si="1"/>
        <v>1298.6337000000001</v>
      </c>
      <c r="F19" s="80"/>
      <c r="G19" s="81">
        <f t="shared" si="7"/>
        <v>0</v>
      </c>
      <c r="H19" s="105">
        <v>8.5000000000000006E-2</v>
      </c>
      <c r="I19" s="82">
        <f t="shared" si="2"/>
        <v>110.38386450000002</v>
      </c>
      <c r="J19" s="82">
        <f t="shared" si="3"/>
        <v>1409.0175645000002</v>
      </c>
      <c r="K19" s="82">
        <f t="shared" si="4"/>
        <v>16908.210774000003</v>
      </c>
      <c r="L19" s="86">
        <v>0.7</v>
      </c>
      <c r="M19" s="79">
        <f t="shared" si="8"/>
        <v>28743.958315800002</v>
      </c>
      <c r="N19" s="84">
        <v>25</v>
      </c>
      <c r="O19" s="85">
        <f t="shared" si="0"/>
        <v>422705.26935000008</v>
      </c>
      <c r="P19" s="85">
        <f t="shared" si="5"/>
        <v>718598.957895</v>
      </c>
      <c r="S19" s="195">
        <f t="shared" si="6"/>
        <v>2759.5966125000004</v>
      </c>
    </row>
    <row r="20" spans="1:19" x14ac:dyDescent="0.2">
      <c r="A20" s="193"/>
      <c r="B20" s="177" t="s">
        <v>89</v>
      </c>
      <c r="C20" s="178">
        <v>2.73</v>
      </c>
      <c r="D20" s="96">
        <v>475.69</v>
      </c>
      <c r="E20" s="97">
        <f t="shared" si="1"/>
        <v>1298.6337000000001</v>
      </c>
      <c r="F20" s="98">
        <v>0.2</v>
      </c>
      <c r="G20" s="99">
        <f t="shared" si="7"/>
        <v>259.72674000000001</v>
      </c>
      <c r="H20" s="133">
        <v>5.5E-2</v>
      </c>
      <c r="I20" s="100">
        <f t="shared" si="2"/>
        <v>71.424853500000012</v>
      </c>
      <c r="J20" s="100">
        <f t="shared" si="3"/>
        <v>1629.7852935000001</v>
      </c>
      <c r="K20" s="100">
        <f t="shared" si="4"/>
        <v>19557.423522000001</v>
      </c>
      <c r="L20" s="101">
        <v>0.64</v>
      </c>
      <c r="M20" s="97">
        <f t="shared" si="8"/>
        <v>32074.174576080004</v>
      </c>
      <c r="N20" s="102">
        <f>'[1] Pregled plaća P1'!N19+'[1] Pregled plaća P2'!N19+'[1] Pregled plaća P3'!N19+'[1] Pregled plaća P4'!N19+'[1] Pregled plaća P5'!N19+'[1] Pregled plaća P6'!N19+'[1] Pregled plaća P7'!N19+'[1] Pregled plaća P8'!N19</f>
        <v>1</v>
      </c>
      <c r="O20" s="103">
        <f t="shared" si="0"/>
        <v>19557.423522000001</v>
      </c>
      <c r="P20" s="103">
        <f>+M20*N20+289</f>
        <v>32363.174576080004</v>
      </c>
      <c r="S20" s="195">
        <f t="shared" si="6"/>
        <v>71.424853500000012</v>
      </c>
    </row>
    <row r="21" spans="1:19" x14ac:dyDescent="0.2">
      <c r="A21" s="193"/>
      <c r="B21" s="174" t="s">
        <v>90</v>
      </c>
      <c r="C21" s="173">
        <v>3.25</v>
      </c>
      <c r="D21" s="69">
        <v>475.69</v>
      </c>
      <c r="E21" s="79">
        <f t="shared" si="1"/>
        <v>1545.9925000000001</v>
      </c>
      <c r="F21" s="80"/>
      <c r="G21" s="81">
        <f t="shared" si="7"/>
        <v>0</v>
      </c>
      <c r="H21" s="105">
        <v>9.5000000000000001E-2</v>
      </c>
      <c r="I21" s="82">
        <f t="shared" si="2"/>
        <v>146.86928750000001</v>
      </c>
      <c r="J21" s="82">
        <f t="shared" si="3"/>
        <v>1692.8617875</v>
      </c>
      <c r="K21" s="82">
        <f t="shared" si="4"/>
        <v>20314.34145</v>
      </c>
      <c r="L21" s="86">
        <v>0.7</v>
      </c>
      <c r="M21" s="79">
        <f t="shared" si="8"/>
        <v>34534.380465000002</v>
      </c>
      <c r="N21" s="84">
        <v>22</v>
      </c>
      <c r="O21" s="85">
        <f t="shared" si="0"/>
        <v>446915.51189999998</v>
      </c>
      <c r="P21" s="85">
        <f>+M21*N21</f>
        <v>759756.37023</v>
      </c>
      <c r="S21" s="195">
        <f t="shared" si="6"/>
        <v>3231.1243250000002</v>
      </c>
    </row>
    <row r="22" spans="1:19" s="95" customFormat="1" hidden="1" x14ac:dyDescent="0.2">
      <c r="A22" s="193"/>
      <c r="B22" s="175"/>
      <c r="C22" s="176"/>
      <c r="D22" s="87"/>
      <c r="E22" s="88"/>
      <c r="F22" s="89"/>
      <c r="G22" s="90"/>
      <c r="H22" s="106"/>
      <c r="I22" s="91"/>
      <c r="J22" s="91"/>
      <c r="K22" s="91"/>
      <c r="L22" s="92"/>
      <c r="M22" s="88"/>
      <c r="N22" s="93"/>
      <c r="O22" s="94"/>
      <c r="P22" s="94"/>
      <c r="S22" s="195">
        <f t="shared" si="6"/>
        <v>0</v>
      </c>
    </row>
    <row r="23" spans="1:19" x14ac:dyDescent="0.2">
      <c r="A23" s="193"/>
      <c r="B23" s="174" t="s">
        <v>91</v>
      </c>
      <c r="C23" s="179">
        <v>4.2</v>
      </c>
      <c r="D23" s="69">
        <v>475.69</v>
      </c>
      <c r="E23" s="79">
        <f t="shared" si="1"/>
        <v>1997.8980000000001</v>
      </c>
      <c r="F23" s="80"/>
      <c r="G23" s="81">
        <f t="shared" si="7"/>
        <v>0</v>
      </c>
      <c r="H23" s="105">
        <v>0.15</v>
      </c>
      <c r="I23" s="82">
        <f t="shared" si="2"/>
        <v>299.68470000000002</v>
      </c>
      <c r="J23" s="82">
        <f t="shared" si="3"/>
        <v>2297.5826999999999</v>
      </c>
      <c r="K23" s="82">
        <f t="shared" si="4"/>
        <v>27570.992399999999</v>
      </c>
      <c r="L23" s="86">
        <v>0.7</v>
      </c>
      <c r="M23" s="79">
        <f t="shared" si="8"/>
        <v>46870.687079999996</v>
      </c>
      <c r="N23" s="84">
        <v>9</v>
      </c>
      <c r="O23" s="85">
        <f t="shared" si="0"/>
        <v>248138.93159999998</v>
      </c>
      <c r="P23" s="85">
        <f t="shared" si="5"/>
        <v>421836.18371999997</v>
      </c>
      <c r="S23" s="195">
        <f t="shared" si="6"/>
        <v>2697.1623</v>
      </c>
    </row>
    <row r="24" spans="1:19" s="95" customFormat="1" hidden="1" x14ac:dyDescent="0.2">
      <c r="A24" s="193"/>
      <c r="B24" s="175" t="s">
        <v>91</v>
      </c>
      <c r="C24" s="180">
        <v>4.2</v>
      </c>
      <c r="D24" s="87">
        <v>475.69</v>
      </c>
      <c r="E24" s="88">
        <f t="shared" si="1"/>
        <v>1997.8980000000001</v>
      </c>
      <c r="F24" s="89"/>
      <c r="G24" s="90">
        <f t="shared" si="7"/>
        <v>0</v>
      </c>
      <c r="H24" s="106">
        <v>0.19</v>
      </c>
      <c r="I24" s="91">
        <f t="shared" si="2"/>
        <v>379.60062000000005</v>
      </c>
      <c r="J24" s="91">
        <f t="shared" si="3"/>
        <v>2377.4986200000003</v>
      </c>
      <c r="K24" s="91">
        <f>+J24*6</f>
        <v>14264.991720000002</v>
      </c>
      <c r="L24" s="92">
        <v>0.74</v>
      </c>
      <c r="M24" s="88">
        <f t="shared" si="8"/>
        <v>24821.085592800002</v>
      </c>
      <c r="N24" s="93">
        <v>0</v>
      </c>
      <c r="O24" s="94">
        <f t="shared" si="0"/>
        <v>0</v>
      </c>
      <c r="P24" s="94">
        <f t="shared" si="5"/>
        <v>0</v>
      </c>
      <c r="S24" s="195">
        <f t="shared" si="6"/>
        <v>0</v>
      </c>
    </row>
    <row r="25" spans="1:19" x14ac:dyDescent="0.2">
      <c r="A25" s="193"/>
      <c r="B25" s="177" t="s">
        <v>92</v>
      </c>
      <c r="C25" s="181">
        <v>3.55</v>
      </c>
      <c r="D25" s="96">
        <v>475.69</v>
      </c>
      <c r="E25" s="97">
        <f t="shared" si="1"/>
        <v>1688.6994999999999</v>
      </c>
      <c r="F25" s="98">
        <v>0.2</v>
      </c>
      <c r="G25" s="99">
        <f t="shared" si="7"/>
        <v>337.73990000000003</v>
      </c>
      <c r="H25" s="133">
        <v>9.5000000000000001E-2</v>
      </c>
      <c r="I25" s="100">
        <f t="shared" si="2"/>
        <v>160.42645250000001</v>
      </c>
      <c r="J25" s="100">
        <f t="shared" si="3"/>
        <v>2186.8658525000001</v>
      </c>
      <c r="K25" s="100">
        <f t="shared" si="4"/>
        <v>26242.390230000001</v>
      </c>
      <c r="L25" s="101">
        <v>0.74</v>
      </c>
      <c r="M25" s="97">
        <f t="shared" si="8"/>
        <v>45661.7590002</v>
      </c>
      <c r="N25" s="102">
        <f>'[1] Pregled plaća P1'!N22+'[1] Pregled plaća P2'!N22+'[1] Pregled plaća P3'!N22+'[1] Pregled plaća P4'!N22+'[1] Pregled plaća P5'!N22+'[1] Pregled plaća P6'!N22+'[1] Pregled plaća P7'!N22+'[1] Pregled plaća P8'!N22</f>
        <v>1</v>
      </c>
      <c r="O25" s="103">
        <f t="shared" si="0"/>
        <v>26242.390230000001</v>
      </c>
      <c r="P25" s="103">
        <f t="shared" si="5"/>
        <v>45661.7590002</v>
      </c>
      <c r="S25" s="195">
        <f t="shared" si="6"/>
        <v>160.42645250000001</v>
      </c>
    </row>
    <row r="26" spans="1:19" x14ac:dyDescent="0.2">
      <c r="A26" s="193"/>
      <c r="B26" s="174" t="s">
        <v>93</v>
      </c>
      <c r="C26" s="173">
        <v>4.5</v>
      </c>
      <c r="D26" s="69">
        <v>475.69</v>
      </c>
      <c r="E26" s="79">
        <f t="shared" si="1"/>
        <v>2140.605</v>
      </c>
      <c r="F26" s="80">
        <v>0</v>
      </c>
      <c r="G26" s="81">
        <f t="shared" si="7"/>
        <v>0</v>
      </c>
      <c r="H26" s="105">
        <v>0.1</v>
      </c>
      <c r="I26" s="82">
        <f t="shared" si="2"/>
        <v>214.06050000000002</v>
      </c>
      <c r="J26" s="82">
        <f t="shared" si="3"/>
        <v>2354.6655000000001</v>
      </c>
      <c r="K26" s="82">
        <f t="shared" si="4"/>
        <v>28255.986000000001</v>
      </c>
      <c r="L26" s="86">
        <v>0.64</v>
      </c>
      <c r="M26" s="79">
        <f t="shared" si="8"/>
        <v>46339.817040000002</v>
      </c>
      <c r="N26" s="84">
        <f>'[1] Pregled plaća P1'!N23+'[1] Pregled plaća P2'!N23+'[1] Pregled plaća P3'!N23+'[1] Pregled plaća P4'!N23+'[1] Pregled plaća P5'!N23+'[1] Pregled plaća P6'!N23+'[1] Pregled plaća P7'!N23+'[1] Pregled plaća P8'!N23</f>
        <v>1</v>
      </c>
      <c r="O26" s="85">
        <f t="shared" si="0"/>
        <v>28255.986000000001</v>
      </c>
      <c r="P26" s="85">
        <f t="shared" si="5"/>
        <v>46339.817040000002</v>
      </c>
      <c r="S26" s="195">
        <f t="shared" si="6"/>
        <v>214.06050000000002</v>
      </c>
    </row>
    <row r="27" spans="1:19" x14ac:dyDescent="0.2">
      <c r="A27" s="193"/>
      <c r="B27" s="174" t="s">
        <v>94</v>
      </c>
      <c r="C27" s="182">
        <v>1.4</v>
      </c>
      <c r="D27" s="69">
        <v>475.69</v>
      </c>
      <c r="E27" s="79">
        <f t="shared" si="1"/>
        <v>665.96600000000001</v>
      </c>
      <c r="F27" s="80"/>
      <c r="G27" s="81">
        <f t="shared" si="7"/>
        <v>0</v>
      </c>
      <c r="H27" s="105">
        <v>0.09</v>
      </c>
      <c r="I27" s="82">
        <f t="shared" si="2"/>
        <v>59.93694</v>
      </c>
      <c r="J27" s="82">
        <f t="shared" si="3"/>
        <v>725.90294000000006</v>
      </c>
      <c r="K27" s="82">
        <f t="shared" si="4"/>
        <v>8710.8352800000011</v>
      </c>
      <c r="L27" s="86">
        <v>0.7</v>
      </c>
      <c r="M27" s="79">
        <f t="shared" si="8"/>
        <v>14808.419976000001</v>
      </c>
      <c r="N27" s="84">
        <v>32</v>
      </c>
      <c r="O27" s="85">
        <f t="shared" si="0"/>
        <v>278746.72896000004</v>
      </c>
      <c r="P27" s="85">
        <f t="shared" si="5"/>
        <v>473869.43923200003</v>
      </c>
      <c r="S27" s="195">
        <f t="shared" si="6"/>
        <v>1917.98208</v>
      </c>
    </row>
    <row r="28" spans="1:19" s="95" customFormat="1" hidden="1" x14ac:dyDescent="0.2">
      <c r="A28" s="193"/>
      <c r="B28" s="175"/>
      <c r="C28" s="183"/>
      <c r="D28" s="87"/>
      <c r="E28" s="88"/>
      <c r="F28" s="89"/>
      <c r="G28" s="90"/>
      <c r="H28" s="106"/>
      <c r="I28" s="91"/>
      <c r="J28" s="91"/>
      <c r="K28" s="91"/>
      <c r="L28" s="92"/>
      <c r="M28" s="88"/>
      <c r="N28" s="93"/>
      <c r="O28" s="94"/>
      <c r="P28" s="94"/>
      <c r="S28" s="195">
        <f t="shared" si="6"/>
        <v>0</v>
      </c>
    </row>
    <row r="29" spans="1:19" x14ac:dyDescent="0.2">
      <c r="A29" s="193"/>
      <c r="B29" s="174" t="s">
        <v>95</v>
      </c>
      <c r="C29" s="182">
        <v>1.6</v>
      </c>
      <c r="D29" s="69">
        <v>475.69</v>
      </c>
      <c r="E29" s="79">
        <f t="shared" si="1"/>
        <v>761.10400000000004</v>
      </c>
      <c r="F29" s="80"/>
      <c r="G29" s="81">
        <f t="shared" si="7"/>
        <v>0</v>
      </c>
      <c r="H29" s="105">
        <v>0.14000000000000001</v>
      </c>
      <c r="I29" s="82">
        <f t="shared" si="2"/>
        <v>106.55456000000001</v>
      </c>
      <c r="J29" s="82">
        <f t="shared" si="3"/>
        <v>867.65856000000008</v>
      </c>
      <c r="K29" s="82">
        <f t="shared" si="4"/>
        <v>10411.902720000002</v>
      </c>
      <c r="L29" s="86">
        <v>0.7</v>
      </c>
      <c r="M29" s="79">
        <f t="shared" si="8"/>
        <v>17700.234624000004</v>
      </c>
      <c r="N29" s="84">
        <v>6</v>
      </c>
      <c r="O29" s="85">
        <f t="shared" si="0"/>
        <v>62471.416320000011</v>
      </c>
      <c r="P29" s="85">
        <f t="shared" si="5"/>
        <v>106201.40774400003</v>
      </c>
      <c r="S29" s="195">
        <f t="shared" si="6"/>
        <v>639.32736</v>
      </c>
    </row>
    <row r="30" spans="1:19" x14ac:dyDescent="0.2">
      <c r="A30" s="193"/>
      <c r="B30" s="174" t="s">
        <v>96</v>
      </c>
      <c r="C30" s="182">
        <v>1.7</v>
      </c>
      <c r="D30" s="69">
        <v>475.69</v>
      </c>
      <c r="E30" s="79">
        <f t="shared" si="1"/>
        <v>808.673</v>
      </c>
      <c r="F30" s="80"/>
      <c r="G30" s="81">
        <f t="shared" si="7"/>
        <v>0</v>
      </c>
      <c r="H30" s="105">
        <v>0.13</v>
      </c>
      <c r="I30" s="82">
        <f t="shared" si="2"/>
        <v>105.12749000000001</v>
      </c>
      <c r="J30" s="82">
        <f t="shared" si="3"/>
        <v>913.80048999999997</v>
      </c>
      <c r="K30" s="82">
        <f t="shared" si="4"/>
        <v>10965.605879999999</v>
      </c>
      <c r="L30" s="86">
        <v>0.7</v>
      </c>
      <c r="M30" s="79">
        <f t="shared" si="8"/>
        <v>18641.529995999997</v>
      </c>
      <c r="N30" s="84">
        <f>'[1] Pregled plaća P1'!N26+'[1] Pregled plaća P2'!N26+'[1] Pregled plaća P3'!N26+'[1] Pregled plaća P4'!N26+'[1] Pregled plaća P5'!N26+'[1] Pregled plaća P6'!N26+'[1] Pregled plaća P7'!N26+'[1] Pregled plaća P8'!N26</f>
        <v>2</v>
      </c>
      <c r="O30" s="85">
        <f t="shared" si="0"/>
        <v>21931.211759999998</v>
      </c>
      <c r="P30" s="85">
        <f t="shared" si="5"/>
        <v>37283.059991999995</v>
      </c>
      <c r="S30" s="195">
        <f t="shared" si="6"/>
        <v>210.25498000000002</v>
      </c>
    </row>
    <row r="31" spans="1:19" x14ac:dyDescent="0.2">
      <c r="A31" s="193"/>
      <c r="B31" s="174" t="s">
        <v>97</v>
      </c>
      <c r="C31" s="182">
        <v>1.68</v>
      </c>
      <c r="D31" s="69">
        <v>475.69</v>
      </c>
      <c r="E31" s="79">
        <f t="shared" si="1"/>
        <v>799.15919999999994</v>
      </c>
      <c r="F31" s="80"/>
      <c r="G31" s="81">
        <f t="shared" si="7"/>
        <v>0</v>
      </c>
      <c r="H31" s="105"/>
      <c r="I31" s="82">
        <f t="shared" si="2"/>
        <v>0</v>
      </c>
      <c r="J31" s="82">
        <f t="shared" si="3"/>
        <v>799.15919999999994</v>
      </c>
      <c r="K31" s="82">
        <f t="shared" si="4"/>
        <v>9589.9103999999988</v>
      </c>
      <c r="L31" s="104"/>
      <c r="M31" s="79">
        <f t="shared" si="8"/>
        <v>9589.9103999999988</v>
      </c>
      <c r="N31" s="84">
        <f>'[1] Pregled plaća P1'!N27+'[1] Pregled plaća P2'!N27+'[1] Pregled plaća P3'!N27+'[1] Pregled plaća P4'!N27+'[1] Pregled plaća P5'!N27+'[1] Pregled plaća P6'!N27+'[1] Pregled plaća P7'!N27+'[1] Pregled plaća P8'!N27</f>
        <v>0</v>
      </c>
      <c r="O31" s="85">
        <f t="shared" si="0"/>
        <v>0</v>
      </c>
      <c r="P31" s="85">
        <f t="shared" si="5"/>
        <v>0</v>
      </c>
      <c r="S31" s="195"/>
    </row>
    <row r="32" spans="1:19" s="95" customFormat="1" x14ac:dyDescent="0.2">
      <c r="A32" s="193"/>
      <c r="B32" s="184" t="s">
        <v>98</v>
      </c>
      <c r="C32" s="185"/>
      <c r="D32" s="87">
        <v>475.69</v>
      </c>
      <c r="E32" s="88">
        <f t="shared" si="1"/>
        <v>0</v>
      </c>
      <c r="F32" s="89"/>
      <c r="G32" s="90">
        <f t="shared" si="7"/>
        <v>0</v>
      </c>
      <c r="H32" s="106"/>
      <c r="I32" s="91">
        <f t="shared" si="2"/>
        <v>0</v>
      </c>
      <c r="J32" s="91">
        <f t="shared" si="3"/>
        <v>0</v>
      </c>
      <c r="K32" s="91">
        <f t="shared" si="4"/>
        <v>0</v>
      </c>
      <c r="L32" s="107"/>
      <c r="M32" s="88">
        <f t="shared" si="8"/>
        <v>0</v>
      </c>
      <c r="N32" s="93">
        <f>'[1] Pregled plaća P1'!N28+'[1] Pregled plaća P2'!N28+'[1] Pregled plaća P3'!N28+'[1] Pregled plaća P4'!N28+'[1] Pregled plaća P5'!N28+'[1] Pregled plaća P6'!N28+'[1] Pregled plaća P7'!N28+'[1] Pregled plaća P8'!N28</f>
        <v>0</v>
      </c>
      <c r="O32" s="94">
        <v>40000</v>
      </c>
      <c r="P32" s="94">
        <v>48749</v>
      </c>
      <c r="Q32" s="134">
        <f>SUM(P11:P30)</f>
        <v>4091251.1665562801</v>
      </c>
      <c r="R32" s="95">
        <v>3979055</v>
      </c>
      <c r="S32" s="196"/>
    </row>
    <row r="33" spans="1:19" x14ac:dyDescent="0.2">
      <c r="A33" s="193"/>
      <c r="B33" s="186"/>
      <c r="C33" s="187"/>
      <c r="D33" s="69">
        <v>475.69</v>
      </c>
      <c r="E33" s="79">
        <f t="shared" si="1"/>
        <v>0</v>
      </c>
      <c r="F33" s="80"/>
      <c r="G33" s="81">
        <f t="shared" si="7"/>
        <v>0</v>
      </c>
      <c r="H33" s="105"/>
      <c r="I33" s="82">
        <f t="shared" si="2"/>
        <v>0</v>
      </c>
      <c r="J33" s="82">
        <f t="shared" si="3"/>
        <v>0</v>
      </c>
      <c r="K33" s="82">
        <f t="shared" si="4"/>
        <v>0</v>
      </c>
      <c r="L33" s="104"/>
      <c r="M33" s="79">
        <f t="shared" si="8"/>
        <v>0</v>
      </c>
      <c r="N33" s="84">
        <f>'[1] Pregled plaća P1'!N29+'[1] Pregled plaća P2'!N29+'[1] Pregled plaća P3'!N29+'[1] Pregled plaća P4'!N29+'[1] Pregled plaća P5'!N29+'[1] Pregled plaća P6'!N29+'[1] Pregled plaća P7'!N29+'[1] Pregled plaća P8'!N29</f>
        <v>0</v>
      </c>
      <c r="O33" s="85">
        <f t="shared" si="0"/>
        <v>0</v>
      </c>
      <c r="P33" s="85">
        <f t="shared" si="5"/>
        <v>0</v>
      </c>
      <c r="R33" s="135">
        <f>Q32-R32</f>
        <v>112196.16655628011</v>
      </c>
      <c r="S33" s="195"/>
    </row>
    <row r="34" spans="1:19" ht="12.75" customHeight="1" thickBot="1" x14ac:dyDescent="0.25">
      <c r="B34" s="188"/>
      <c r="C34" s="189"/>
      <c r="D34" s="69">
        <v>475.69</v>
      </c>
      <c r="E34" s="75">
        <f t="shared" si="1"/>
        <v>0</v>
      </c>
      <c r="F34" s="80"/>
      <c r="G34" s="81">
        <f t="shared" si="7"/>
        <v>0</v>
      </c>
      <c r="H34" s="108"/>
      <c r="I34" s="82">
        <f t="shared" si="2"/>
        <v>0</v>
      </c>
      <c r="J34" s="82">
        <f t="shared" si="3"/>
        <v>0</v>
      </c>
      <c r="K34" s="82">
        <f t="shared" si="4"/>
        <v>0</v>
      </c>
      <c r="L34" s="109"/>
      <c r="M34" s="79">
        <f t="shared" si="8"/>
        <v>0</v>
      </c>
      <c r="N34" s="110">
        <f>'[1] Pregled plaća P1'!N30+'[1] Pregled plaća P2'!N30+'[1] Pregled plaća P3'!N30+'[1] Pregled plaća P4'!N30+'[1] Pregled plaća P5'!N30+'[1] Pregled plaća P6'!N30+'[1] Pregled plaća P7'!N30+'[1] Pregled plaća P8'!N30</f>
        <v>0</v>
      </c>
      <c r="O34" s="85">
        <f t="shared" si="0"/>
        <v>0</v>
      </c>
      <c r="P34" s="85">
        <f t="shared" si="5"/>
        <v>0</v>
      </c>
      <c r="R34" s="111"/>
      <c r="S34" s="195"/>
    </row>
    <row r="35" spans="1:19" s="120" customFormat="1" ht="13.5" customHeight="1" thickBot="1" x14ac:dyDescent="0.25">
      <c r="A35" s="112"/>
      <c r="B35" s="519" t="s">
        <v>128</v>
      </c>
      <c r="C35" s="520"/>
      <c r="D35" s="521"/>
      <c r="E35" s="113">
        <f t="shared" ref="E35:O35" si="9">+SUM(E11:E34)</f>
        <v>30249.127099999998</v>
      </c>
      <c r="F35" s="114"/>
      <c r="G35" s="115">
        <f t="shared" si="9"/>
        <v>597.4666400000001</v>
      </c>
      <c r="H35" s="116"/>
      <c r="I35" s="113">
        <f t="shared" si="9"/>
        <v>3509.6170354999999</v>
      </c>
      <c r="J35" s="113">
        <f t="shared" si="9"/>
        <v>34356.210775499996</v>
      </c>
      <c r="K35" s="113">
        <f t="shared" si="9"/>
        <v>398009.53758599999</v>
      </c>
      <c r="L35" s="117"/>
      <c r="M35" s="113">
        <f>SUM(M11:M34)</f>
        <v>659325.15449087997</v>
      </c>
      <c r="N35" s="118">
        <f t="shared" si="9"/>
        <v>150</v>
      </c>
      <c r="O35" s="119">
        <f t="shared" si="9"/>
        <v>2453006.4049120001</v>
      </c>
      <c r="P35" s="119">
        <f>+SUM(P11:P34)</f>
        <v>4140000.1665562801</v>
      </c>
      <c r="Q35" s="120">
        <v>4180000</v>
      </c>
      <c r="R35" s="190">
        <f>P35-Q35</f>
        <v>-39999.833443719894</v>
      </c>
      <c r="S35" s="197">
        <f>SUM(S11:S30)</f>
        <v>18330.428736000002</v>
      </c>
    </row>
    <row r="36" spans="1:19" ht="13.5" hidden="1" customHeight="1" x14ac:dyDescent="0.2">
      <c r="B36" s="121"/>
      <c r="C36" s="122"/>
      <c r="D36" s="123"/>
      <c r="E36" s="122"/>
      <c r="F36" s="122"/>
      <c r="G36" s="122"/>
      <c r="H36" s="122"/>
      <c r="I36" s="122"/>
      <c r="J36" s="124"/>
      <c r="K36" s="124"/>
      <c r="L36" s="124"/>
      <c r="M36" s="124"/>
      <c r="N36" s="124"/>
      <c r="O36" s="124"/>
    </row>
    <row r="37" spans="1:19" ht="13.5" hidden="1" customHeight="1" x14ac:dyDescent="0.2">
      <c r="B37" s="502" t="s">
        <v>63</v>
      </c>
      <c r="C37" s="503"/>
      <c r="D37" s="503"/>
      <c r="E37" s="503"/>
      <c r="F37" s="503"/>
      <c r="G37" s="503"/>
      <c r="H37" s="503"/>
      <c r="I37" s="503"/>
      <c r="J37" s="503"/>
      <c r="K37" s="503"/>
      <c r="L37" s="503"/>
      <c r="M37" s="503"/>
      <c r="N37" s="503"/>
      <c r="O37" s="504"/>
      <c r="P37" s="111">
        <f>SUM(O13:O30)*0.025</f>
        <v>57701.491927800002</v>
      </c>
    </row>
    <row r="38" spans="1:19" ht="15.75" hidden="1" customHeight="1" x14ac:dyDescent="0.2">
      <c r="B38" s="502" t="s">
        <v>67</v>
      </c>
      <c r="C38" s="503"/>
      <c r="D38" s="503"/>
      <c r="E38" s="503"/>
      <c r="F38" s="503"/>
      <c r="G38" s="503"/>
      <c r="H38" s="503"/>
      <c r="I38" s="503"/>
      <c r="J38" s="503"/>
      <c r="K38" s="503"/>
      <c r="L38" s="503"/>
      <c r="M38" s="503"/>
      <c r="N38" s="503"/>
      <c r="O38" s="504"/>
    </row>
    <row r="39" spans="1:19" ht="13.5" hidden="1" customHeight="1" x14ac:dyDescent="0.2">
      <c r="B39" s="502" t="s">
        <v>44</v>
      </c>
      <c r="C39" s="503"/>
      <c r="D39" s="503"/>
      <c r="E39" s="503"/>
      <c r="F39" s="503"/>
      <c r="G39" s="503"/>
      <c r="H39" s="503"/>
      <c r="I39" s="503"/>
      <c r="J39" s="503"/>
      <c r="K39" s="503"/>
      <c r="L39" s="503"/>
      <c r="M39" s="503"/>
      <c r="N39" s="503"/>
      <c r="O39" s="504"/>
    </row>
    <row r="40" spans="1:19" ht="13.5" hidden="1" customHeight="1" x14ac:dyDescent="0.2">
      <c r="B40" s="502" t="s">
        <v>45</v>
      </c>
      <c r="C40" s="503"/>
      <c r="D40" s="503"/>
      <c r="E40" s="503"/>
      <c r="F40" s="503"/>
      <c r="G40" s="503"/>
      <c r="H40" s="503"/>
      <c r="I40" s="503"/>
      <c r="J40" s="503"/>
      <c r="K40" s="503"/>
      <c r="L40" s="503"/>
      <c r="M40" s="503"/>
      <c r="N40" s="503"/>
      <c r="O40" s="504"/>
      <c r="Q40" s="64">
        <f>4068601/P35</f>
        <v>0.9827538251971446</v>
      </c>
    </row>
    <row r="41" spans="1:19" ht="35.25" hidden="1" customHeight="1" x14ac:dyDescent="0.2">
      <c r="B41" s="513" t="s">
        <v>64</v>
      </c>
      <c r="C41" s="514"/>
      <c r="D41" s="514"/>
      <c r="E41" s="514"/>
      <c r="F41" s="514"/>
      <c r="G41" s="514"/>
      <c r="H41" s="514"/>
      <c r="I41" s="514"/>
      <c r="J41" s="514"/>
      <c r="K41" s="514"/>
      <c r="L41" s="514"/>
      <c r="M41" s="514"/>
      <c r="N41" s="514"/>
      <c r="O41" s="515"/>
    </row>
    <row r="42" spans="1:19" ht="13.5" hidden="1" customHeight="1" x14ac:dyDescent="0.2">
      <c r="B42" s="125"/>
      <c r="C42" s="126"/>
      <c r="D42" s="126"/>
      <c r="E42" s="126"/>
      <c r="F42" s="126"/>
      <c r="G42" s="126"/>
      <c r="H42" s="126"/>
      <c r="I42" s="126"/>
      <c r="J42" s="126"/>
      <c r="K42" s="126"/>
      <c r="L42" s="126"/>
      <c r="M42" s="126"/>
      <c r="N42" s="126"/>
      <c r="O42" s="127"/>
    </row>
    <row r="43" spans="1:19" ht="13.5" hidden="1" customHeight="1" x14ac:dyDescent="0.2">
      <c r="B43" s="516"/>
      <c r="C43" s="517"/>
      <c r="D43" s="517"/>
      <c r="E43" s="517"/>
      <c r="F43" s="517"/>
      <c r="G43" s="517"/>
      <c r="H43" s="517"/>
      <c r="I43" s="517"/>
      <c r="J43" s="517"/>
      <c r="K43" s="517"/>
      <c r="L43" s="517"/>
      <c r="M43" s="517"/>
      <c r="N43" s="517"/>
      <c r="O43" s="518"/>
    </row>
    <row r="44" spans="1:19" ht="13.5" hidden="1" customHeight="1" x14ac:dyDescent="0.2"/>
    <row r="45" spans="1:19" ht="13.5" customHeight="1" x14ac:dyDescent="0.2">
      <c r="F45" s="128"/>
      <c r="O45" s="129"/>
      <c r="P45" s="111"/>
    </row>
    <row r="46" spans="1:19" ht="18" customHeight="1" x14ac:dyDescent="0.25">
      <c r="F46" s="128"/>
      <c r="O46" s="472" t="s">
        <v>269</v>
      </c>
      <c r="P46" s="472"/>
    </row>
    <row r="47" spans="1:19" ht="17.25" customHeight="1" x14ac:dyDescent="0.25">
      <c r="O47" s="472" t="s">
        <v>268</v>
      </c>
      <c r="P47" s="472"/>
    </row>
    <row r="48" spans="1:19" ht="15" customHeight="1" x14ac:dyDescent="0.2">
      <c r="H48" s="130"/>
      <c r="P48" s="131"/>
    </row>
    <row r="49" spans="16:16" ht="16.5" customHeight="1" x14ac:dyDescent="0.2">
      <c r="P49" s="129"/>
    </row>
    <row r="50" spans="16:16" ht="13.5" customHeight="1" x14ac:dyDescent="0.2"/>
  </sheetData>
  <mergeCells count="26">
    <mergeCell ref="O46:P46"/>
    <mergeCell ref="O47:P47"/>
    <mergeCell ref="B1:O1"/>
    <mergeCell ref="B2:O2"/>
    <mergeCell ref="B7:B9"/>
    <mergeCell ref="C7:C9"/>
    <mergeCell ref="D7:D9"/>
    <mergeCell ref="E7:E9"/>
    <mergeCell ref="F7:F9"/>
    <mergeCell ref="G7:G9"/>
    <mergeCell ref="H7:H9"/>
    <mergeCell ref="I7:I9"/>
    <mergeCell ref="B41:O41"/>
    <mergeCell ref="B43:O43"/>
    <mergeCell ref="P7:P9"/>
    <mergeCell ref="B35:D35"/>
    <mergeCell ref="B37:O37"/>
    <mergeCell ref="B38:O38"/>
    <mergeCell ref="B39:O39"/>
    <mergeCell ref="B40:O40"/>
    <mergeCell ref="J7:J9"/>
    <mergeCell ref="K7:K9"/>
    <mergeCell ref="L7:L9"/>
    <mergeCell ref="M7:M9"/>
    <mergeCell ref="N7:N9"/>
    <mergeCell ref="O7:O9"/>
  </mergeCells>
  <printOptions horizontalCentered="1"/>
  <pageMargins left="0.19685039370078741" right="0.15748031496062992" top="0.23622047244094491" bottom="0.19685039370078741" header="0.51181102362204722" footer="0.19685039370078741"/>
  <pageSetup paperSize="9" scale="6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3"/>
  <sheetViews>
    <sheetView view="pageBreakPreview" topLeftCell="A34" zoomScale="110" zoomScaleNormal="100" zoomScaleSheetLayoutView="110" workbookViewId="0">
      <selection activeCell="H39" sqref="H39"/>
    </sheetView>
  </sheetViews>
  <sheetFormatPr defaultRowHeight="15" x14ac:dyDescent="0.25"/>
  <cols>
    <col min="1" max="1" width="58.85546875" style="205" customWidth="1"/>
    <col min="2" max="2" width="15.42578125" style="205" customWidth="1"/>
    <col min="3" max="3" width="23.28515625" style="205" customWidth="1"/>
    <col min="4" max="16384" width="9.140625" style="205"/>
  </cols>
  <sheetData>
    <row r="1" spans="1:3" x14ac:dyDescent="0.25">
      <c r="A1" s="522" t="s">
        <v>197</v>
      </c>
      <c r="B1" s="522"/>
      <c r="C1" s="522"/>
    </row>
    <row r="2" spans="1:3" x14ac:dyDescent="0.25">
      <c r="A2" s="523"/>
      <c r="B2" s="523"/>
      <c r="C2" s="523"/>
    </row>
    <row r="3" spans="1:3" ht="34.5" customHeight="1" x14ac:dyDescent="0.25">
      <c r="A3" s="214" t="s">
        <v>196</v>
      </c>
      <c r="B3" s="215" t="s">
        <v>195</v>
      </c>
      <c r="C3" s="214" t="s">
        <v>194</v>
      </c>
    </row>
    <row r="4" spans="1:3" ht="15.75" x14ac:dyDescent="0.25">
      <c r="A4" s="212" t="s">
        <v>193</v>
      </c>
      <c r="B4" s="210">
        <v>611111</v>
      </c>
      <c r="C4" s="209">
        <v>2053000</v>
      </c>
    </row>
    <row r="5" spans="1:3" ht="15.75" x14ac:dyDescent="0.25">
      <c r="A5" s="212" t="s">
        <v>192</v>
      </c>
      <c r="B5" s="210">
        <v>611112</v>
      </c>
      <c r="C5" s="209">
        <v>3000</v>
      </c>
    </row>
    <row r="6" spans="1:3" ht="15.75" x14ac:dyDescent="0.25">
      <c r="A6" s="212" t="s">
        <v>191</v>
      </c>
      <c r="B6" s="210">
        <v>611113</v>
      </c>
      <c r="C6" s="209">
        <v>8000</v>
      </c>
    </row>
    <row r="7" spans="1:3" ht="15.75" x14ac:dyDescent="0.25">
      <c r="A7" s="212" t="s">
        <v>190</v>
      </c>
      <c r="B7" s="210">
        <v>611114</v>
      </c>
      <c r="C7" s="209">
        <v>73000</v>
      </c>
    </row>
    <row r="8" spans="1:3" ht="15.75" x14ac:dyDescent="0.25">
      <c r="A8" s="212" t="s">
        <v>189</v>
      </c>
      <c r="B8" s="210">
        <v>611115</v>
      </c>
      <c r="C8" s="209">
        <v>230000</v>
      </c>
    </row>
    <row r="9" spans="1:3" ht="15.75" x14ac:dyDescent="0.25">
      <c r="A9" s="212" t="s">
        <v>188</v>
      </c>
      <c r="B9" s="210">
        <v>611116</v>
      </c>
      <c r="C9" s="209">
        <v>3000</v>
      </c>
    </row>
    <row r="10" spans="1:3" ht="15.75" x14ac:dyDescent="0.25">
      <c r="A10" s="212" t="s">
        <v>187</v>
      </c>
      <c r="B10" s="210">
        <v>611117</v>
      </c>
      <c r="C10" s="209">
        <v>73000</v>
      </c>
    </row>
    <row r="11" spans="1:3" ht="15.75" x14ac:dyDescent="0.25">
      <c r="A11" s="212" t="s">
        <v>186</v>
      </c>
      <c r="B11" s="210">
        <v>611118</v>
      </c>
      <c r="C11" s="209"/>
    </row>
    <row r="12" spans="1:3" ht="15.75" x14ac:dyDescent="0.25">
      <c r="A12" s="212" t="s">
        <v>185</v>
      </c>
      <c r="B12" s="210">
        <v>611119</v>
      </c>
      <c r="C12" s="209"/>
    </row>
    <row r="13" spans="1:3" ht="15.75" x14ac:dyDescent="0.25">
      <c r="A13" s="212" t="s">
        <v>184</v>
      </c>
      <c r="B13" s="210">
        <v>611122</v>
      </c>
      <c r="C13" s="209">
        <v>200000</v>
      </c>
    </row>
    <row r="14" spans="1:3" ht="15.75" x14ac:dyDescent="0.25">
      <c r="A14" s="212" t="s">
        <v>183</v>
      </c>
      <c r="B14" s="210">
        <v>611123</v>
      </c>
      <c r="C14" s="209">
        <v>810000</v>
      </c>
    </row>
    <row r="15" spans="1:3" ht="15.75" x14ac:dyDescent="0.25">
      <c r="A15" s="212" t="s">
        <v>182</v>
      </c>
      <c r="B15" s="210">
        <v>611124</v>
      </c>
      <c r="C15" s="209">
        <v>590000</v>
      </c>
    </row>
    <row r="16" spans="1:3" ht="15.75" x14ac:dyDescent="0.25">
      <c r="A16" s="212" t="s">
        <v>181</v>
      </c>
      <c r="B16" s="210">
        <v>611125</v>
      </c>
      <c r="C16" s="209">
        <v>48000</v>
      </c>
    </row>
    <row r="17" spans="1:3" ht="15.75" x14ac:dyDescent="0.25">
      <c r="A17" s="212" t="s">
        <v>180</v>
      </c>
      <c r="B17" s="210">
        <v>611126</v>
      </c>
      <c r="C17" s="209">
        <v>14000</v>
      </c>
    </row>
    <row r="18" spans="1:3" ht="15.75" x14ac:dyDescent="0.25">
      <c r="A18" s="212" t="s">
        <v>179</v>
      </c>
      <c r="B18" s="210">
        <v>611127</v>
      </c>
      <c r="C18" s="209">
        <v>1000</v>
      </c>
    </row>
    <row r="19" spans="1:3" ht="37.5" customHeight="1" x14ac:dyDescent="0.25">
      <c r="A19" s="213" t="s">
        <v>178</v>
      </c>
      <c r="B19" s="210">
        <v>611132</v>
      </c>
      <c r="C19" s="209">
        <v>4000</v>
      </c>
    </row>
    <row r="20" spans="1:3" ht="15.75" x14ac:dyDescent="0.25">
      <c r="A20" s="212" t="s">
        <v>177</v>
      </c>
      <c r="B20" s="210">
        <v>611141</v>
      </c>
      <c r="C20" s="209">
        <v>30000</v>
      </c>
    </row>
    <row r="21" spans="1:3" ht="15.75" x14ac:dyDescent="0.25">
      <c r="A21" s="220" t="s">
        <v>176</v>
      </c>
      <c r="B21" s="221">
        <v>611100</v>
      </c>
      <c r="C21" s="222">
        <f>+SUM(C4:C20)</f>
        <v>4140000</v>
      </c>
    </row>
    <row r="22" spans="1:3" ht="15.75" x14ac:dyDescent="0.25">
      <c r="A22" s="212" t="s">
        <v>175</v>
      </c>
      <c r="B22" s="210">
        <v>611211</v>
      </c>
      <c r="C22" s="209">
        <v>114000</v>
      </c>
    </row>
    <row r="23" spans="1:3" ht="15.75" x14ac:dyDescent="0.25">
      <c r="A23" s="212" t="s">
        <v>174</v>
      </c>
      <c r="B23" s="210">
        <v>611212</v>
      </c>
      <c r="C23" s="209"/>
    </row>
    <row r="24" spans="1:3" ht="15.75" x14ac:dyDescent="0.25">
      <c r="A24" s="212" t="s">
        <v>173</v>
      </c>
      <c r="B24" s="210">
        <v>611213</v>
      </c>
      <c r="C24" s="209">
        <v>43000</v>
      </c>
    </row>
    <row r="25" spans="1:3" ht="15.75" x14ac:dyDescent="0.25">
      <c r="A25" s="212" t="s">
        <v>172</v>
      </c>
      <c r="B25" s="210">
        <v>611214</v>
      </c>
      <c r="C25" s="209">
        <v>29000</v>
      </c>
    </row>
    <row r="26" spans="1:3" ht="15.75" x14ac:dyDescent="0.25">
      <c r="A26" s="212" t="s">
        <v>171</v>
      </c>
      <c r="B26" s="210">
        <v>611215</v>
      </c>
      <c r="C26" s="209"/>
    </row>
    <row r="27" spans="1:3" ht="15.75" x14ac:dyDescent="0.25">
      <c r="A27" s="212" t="s">
        <v>170</v>
      </c>
      <c r="B27" s="210">
        <v>611216</v>
      </c>
      <c r="C27" s="209"/>
    </row>
    <row r="28" spans="1:3" ht="15.75" x14ac:dyDescent="0.25">
      <c r="A28" s="212" t="s">
        <v>169</v>
      </c>
      <c r="B28" s="210">
        <v>611221</v>
      </c>
      <c r="C28" s="209">
        <v>270000</v>
      </c>
    </row>
    <row r="29" spans="1:3" ht="15.75" x14ac:dyDescent="0.25">
      <c r="A29" s="212" t="s">
        <v>168</v>
      </c>
      <c r="B29" s="210">
        <v>611222</v>
      </c>
      <c r="C29" s="209"/>
    </row>
    <row r="30" spans="1:3" ht="15.75" x14ac:dyDescent="0.25">
      <c r="A30" s="212" t="s">
        <v>167</v>
      </c>
      <c r="B30" s="210">
        <v>611223</v>
      </c>
      <c r="C30" s="209"/>
    </row>
    <row r="31" spans="1:3" ht="15.75" x14ac:dyDescent="0.25">
      <c r="A31" s="212" t="s">
        <v>166</v>
      </c>
      <c r="B31" s="210">
        <v>611224</v>
      </c>
      <c r="C31" s="209">
        <v>45000</v>
      </c>
    </row>
    <row r="32" spans="1:3" ht="15.75" x14ac:dyDescent="0.25">
      <c r="A32" s="212" t="s">
        <v>165</v>
      </c>
      <c r="B32" s="210">
        <v>611225</v>
      </c>
      <c r="C32" s="209">
        <v>39000</v>
      </c>
    </row>
    <row r="33" spans="1:3" ht="15.75" x14ac:dyDescent="0.25">
      <c r="A33" s="212" t="s">
        <v>164</v>
      </c>
      <c r="B33" s="210">
        <v>611226</v>
      </c>
      <c r="C33" s="209">
        <v>11000</v>
      </c>
    </row>
    <row r="34" spans="1:3" ht="15.75" x14ac:dyDescent="0.25">
      <c r="A34" s="212" t="s">
        <v>163</v>
      </c>
      <c r="B34" s="210">
        <v>611227</v>
      </c>
      <c r="C34" s="209">
        <v>5000</v>
      </c>
    </row>
    <row r="35" spans="1:3" ht="15.75" x14ac:dyDescent="0.25">
      <c r="A35" s="212" t="s">
        <v>162</v>
      </c>
      <c r="B35" s="210">
        <v>611228</v>
      </c>
      <c r="C35" s="209">
        <v>2000</v>
      </c>
    </row>
    <row r="36" spans="1:3" ht="15.75" x14ac:dyDescent="0.25">
      <c r="A36" s="212" t="s">
        <v>161</v>
      </c>
      <c r="B36" s="210">
        <v>611233</v>
      </c>
      <c r="C36" s="209"/>
    </row>
    <row r="37" spans="1:3" ht="15.75" x14ac:dyDescent="0.25">
      <c r="A37" s="213" t="s">
        <v>160</v>
      </c>
      <c r="B37" s="210">
        <v>611239</v>
      </c>
      <c r="C37" s="209"/>
    </row>
    <row r="38" spans="1:3" ht="15.75" x14ac:dyDescent="0.25">
      <c r="A38" s="212" t="s">
        <v>159</v>
      </c>
      <c r="B38" s="210">
        <v>611241</v>
      </c>
      <c r="C38" s="209"/>
    </row>
    <row r="39" spans="1:3" ht="15.75" x14ac:dyDescent="0.25">
      <c r="A39" s="212" t="s">
        <v>158</v>
      </c>
      <c r="B39" s="210">
        <v>611242</v>
      </c>
      <c r="C39" s="209"/>
    </row>
    <row r="40" spans="1:3" ht="15.75" x14ac:dyDescent="0.25">
      <c r="A40" s="212" t="s">
        <v>157</v>
      </c>
      <c r="B40" s="210">
        <v>611243</v>
      </c>
      <c r="C40" s="209"/>
    </row>
    <row r="41" spans="1:3" ht="15.75" x14ac:dyDescent="0.25">
      <c r="A41" s="212" t="s">
        <v>156</v>
      </c>
      <c r="B41" s="210">
        <v>611251</v>
      </c>
      <c r="C41" s="209"/>
    </row>
    <row r="42" spans="1:3" ht="15.75" x14ac:dyDescent="0.25">
      <c r="A42" s="212" t="s">
        <v>155</v>
      </c>
      <c r="B42" s="210">
        <v>611262</v>
      </c>
      <c r="C42" s="209"/>
    </row>
    <row r="43" spans="1:3" ht="15.75" x14ac:dyDescent="0.25">
      <c r="A43" s="212" t="s">
        <v>154</v>
      </c>
      <c r="B43" s="210">
        <v>611272</v>
      </c>
      <c r="C43" s="209">
        <v>10000</v>
      </c>
    </row>
    <row r="44" spans="1:3" ht="15.75" x14ac:dyDescent="0.25">
      <c r="A44" s="212" t="s">
        <v>153</v>
      </c>
      <c r="B44" s="210">
        <v>611273</v>
      </c>
      <c r="C44" s="209">
        <v>30000</v>
      </c>
    </row>
    <row r="45" spans="1:3" ht="15.75" x14ac:dyDescent="0.25">
      <c r="A45" s="212" t="s">
        <v>152</v>
      </c>
      <c r="B45" s="210">
        <v>611274</v>
      </c>
      <c r="C45" s="209">
        <v>17000</v>
      </c>
    </row>
    <row r="46" spans="1:3" ht="15.75" x14ac:dyDescent="0.25">
      <c r="A46" s="212" t="s">
        <v>151</v>
      </c>
      <c r="B46" s="210">
        <v>611275</v>
      </c>
      <c r="C46" s="209">
        <v>2000</v>
      </c>
    </row>
    <row r="47" spans="1:3" ht="15.75" x14ac:dyDescent="0.25">
      <c r="A47" s="212" t="s">
        <v>150</v>
      </c>
      <c r="B47" s="210">
        <v>611276</v>
      </c>
      <c r="C47" s="209">
        <v>3000</v>
      </c>
    </row>
    <row r="48" spans="1:3" ht="15.75" x14ac:dyDescent="0.25">
      <c r="A48" s="212" t="s">
        <v>149</v>
      </c>
      <c r="B48" s="210">
        <v>611277</v>
      </c>
      <c r="C48" s="209"/>
    </row>
    <row r="49" spans="1:3" ht="33.75" customHeight="1" x14ac:dyDescent="0.25">
      <c r="A49" s="211" t="s">
        <v>148</v>
      </c>
      <c r="B49" s="210">
        <v>611291</v>
      </c>
      <c r="C49" s="209"/>
    </row>
    <row r="50" spans="1:3" ht="15.75" x14ac:dyDescent="0.25">
      <c r="A50" s="240" t="s">
        <v>147</v>
      </c>
      <c r="B50" s="221">
        <v>611200</v>
      </c>
      <c r="C50" s="241">
        <f>+SUM(C22:C49)</f>
        <v>620000</v>
      </c>
    </row>
    <row r="51" spans="1:3" ht="31.5" x14ac:dyDescent="0.25">
      <c r="A51" s="208" t="s">
        <v>146</v>
      </c>
      <c r="B51" s="207">
        <v>611000</v>
      </c>
      <c r="C51" s="206">
        <f>+C21+C50</f>
        <v>4760000</v>
      </c>
    </row>
    <row r="52" spans="1:3" x14ac:dyDescent="0.25">
      <c r="C52" s="205" t="s">
        <v>269</v>
      </c>
    </row>
    <row r="53" spans="1:3" x14ac:dyDescent="0.25">
      <c r="C53" s="205" t="s">
        <v>268</v>
      </c>
    </row>
  </sheetData>
  <mergeCells count="1">
    <mergeCell ref="A1:C2"/>
  </mergeCells>
  <pageMargins left="0.70866141732283472" right="0.70866141732283472" top="0.74803149606299213" bottom="0.74803149606299213" header="0.31496062992125984" footer="0.31496062992125984"/>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08"/>
  <sheetViews>
    <sheetView view="pageBreakPreview" zoomScale="90" zoomScaleNormal="100" zoomScaleSheetLayoutView="90" workbookViewId="0">
      <pane ySplit="6" topLeftCell="A7" activePane="bottomLeft" state="frozen"/>
      <selection pane="bottomLeft" activeCell="I9" sqref="I9"/>
    </sheetView>
  </sheetViews>
  <sheetFormatPr defaultRowHeight="15" x14ac:dyDescent="0.25"/>
  <cols>
    <col min="1" max="1" width="55.140625" style="205" customWidth="1"/>
    <col min="2" max="2" width="16.140625" style="205" customWidth="1"/>
    <col min="3" max="3" width="16.42578125" style="234" customWidth="1"/>
    <col min="4" max="4" width="29.7109375" style="205" customWidth="1"/>
    <col min="5" max="5" width="20" style="229" customWidth="1"/>
    <col min="6" max="16384" width="9.140625" style="205"/>
  </cols>
  <sheetData>
    <row r="2" spans="1:5" ht="15.75" x14ac:dyDescent="0.25">
      <c r="A2" s="530" t="s">
        <v>198</v>
      </c>
      <c r="B2" s="530"/>
      <c r="C2" s="530"/>
      <c r="D2" s="530"/>
      <c r="E2" s="530"/>
    </row>
    <row r="3" spans="1:5" ht="15.75" x14ac:dyDescent="0.25">
      <c r="A3" s="216"/>
      <c r="B3" s="535" t="s">
        <v>378</v>
      </c>
      <c r="C3" s="535"/>
      <c r="D3" s="216"/>
      <c r="E3" s="224"/>
    </row>
    <row r="4" spans="1:5" x14ac:dyDescent="0.25">
      <c r="A4" s="531" t="s">
        <v>196</v>
      </c>
      <c r="B4" s="532" t="s">
        <v>199</v>
      </c>
      <c r="C4" s="533" t="s">
        <v>200</v>
      </c>
      <c r="D4" s="531" t="s">
        <v>201</v>
      </c>
      <c r="E4" s="534" t="s">
        <v>194</v>
      </c>
    </row>
    <row r="5" spans="1:5" ht="52.5" customHeight="1" x14ac:dyDescent="0.25">
      <c r="A5" s="531"/>
      <c r="B5" s="532"/>
      <c r="C5" s="533"/>
      <c r="D5" s="531"/>
      <c r="E5" s="534"/>
    </row>
    <row r="6" spans="1:5" ht="18.75" customHeight="1" x14ac:dyDescent="0.25">
      <c r="A6" s="217">
        <v>1</v>
      </c>
      <c r="B6" s="217">
        <v>2</v>
      </c>
      <c r="C6" s="230">
        <v>3</v>
      </c>
      <c r="D6" s="217">
        <v>4</v>
      </c>
      <c r="E6" s="225">
        <v>5</v>
      </c>
    </row>
    <row r="7" spans="1:5" x14ac:dyDescent="0.25">
      <c r="A7" s="218" t="s">
        <v>202</v>
      </c>
      <c r="B7" s="218">
        <v>6111</v>
      </c>
      <c r="C7" s="231" t="s">
        <v>270</v>
      </c>
      <c r="D7" s="524" t="s">
        <v>271</v>
      </c>
      <c r="E7" s="226">
        <v>242000</v>
      </c>
    </row>
    <row r="8" spans="1:5" x14ac:dyDescent="0.25">
      <c r="A8" s="218" t="s">
        <v>65</v>
      </c>
      <c r="B8" s="218">
        <v>6112</v>
      </c>
      <c r="C8" s="231" t="s">
        <v>270</v>
      </c>
      <c r="D8" s="525"/>
      <c r="E8" s="226">
        <v>39000</v>
      </c>
    </row>
    <row r="9" spans="1:5" x14ac:dyDescent="0.25">
      <c r="A9" s="218" t="s">
        <v>203</v>
      </c>
      <c r="B9" s="218">
        <v>6131</v>
      </c>
      <c r="C9" s="231" t="s">
        <v>270</v>
      </c>
      <c r="D9" s="525"/>
      <c r="E9" s="226">
        <v>77000</v>
      </c>
    </row>
    <row r="10" spans="1:5" x14ac:dyDescent="0.25">
      <c r="A10" s="218" t="s">
        <v>204</v>
      </c>
      <c r="B10" s="218">
        <v>6132</v>
      </c>
      <c r="C10" s="231" t="s">
        <v>270</v>
      </c>
      <c r="D10" s="525"/>
      <c r="E10" s="226">
        <v>2000</v>
      </c>
    </row>
    <row r="11" spans="1:5" x14ac:dyDescent="0.25">
      <c r="A11" s="218" t="s">
        <v>205</v>
      </c>
      <c r="B11" s="218">
        <v>6133</v>
      </c>
      <c r="C11" s="231" t="s">
        <v>270</v>
      </c>
      <c r="D11" s="525"/>
      <c r="E11" s="226"/>
    </row>
    <row r="12" spans="1:5" x14ac:dyDescent="0.25">
      <c r="A12" s="218" t="s">
        <v>206</v>
      </c>
      <c r="B12" s="218">
        <v>6134</v>
      </c>
      <c r="C12" s="231" t="s">
        <v>270</v>
      </c>
      <c r="D12" s="525"/>
      <c r="E12" s="226">
        <v>3000</v>
      </c>
    </row>
    <row r="13" spans="1:5" x14ac:dyDescent="0.25">
      <c r="A13" s="218" t="s">
        <v>207</v>
      </c>
      <c r="B13" s="218">
        <v>6135</v>
      </c>
      <c r="C13" s="231" t="s">
        <v>270</v>
      </c>
      <c r="D13" s="525"/>
      <c r="E13" s="226">
        <v>1000</v>
      </c>
    </row>
    <row r="14" spans="1:5" x14ac:dyDescent="0.25">
      <c r="A14" s="218" t="s">
        <v>208</v>
      </c>
      <c r="B14" s="218">
        <v>6136</v>
      </c>
      <c r="C14" s="231" t="s">
        <v>270</v>
      </c>
      <c r="D14" s="525"/>
      <c r="E14" s="226"/>
    </row>
    <row r="15" spans="1:5" x14ac:dyDescent="0.25">
      <c r="A15" s="218" t="s">
        <v>209</v>
      </c>
      <c r="B15" s="218">
        <v>6137</v>
      </c>
      <c r="C15" s="231" t="s">
        <v>270</v>
      </c>
      <c r="D15" s="525"/>
      <c r="E15" s="226">
        <v>3000</v>
      </c>
    </row>
    <row r="16" spans="1:5" x14ac:dyDescent="0.25">
      <c r="A16" s="218" t="s">
        <v>210</v>
      </c>
      <c r="B16" s="218">
        <v>6138</v>
      </c>
      <c r="C16" s="231" t="s">
        <v>270</v>
      </c>
      <c r="D16" s="525"/>
      <c r="E16" s="226"/>
    </row>
    <row r="17" spans="1:5" x14ac:dyDescent="0.25">
      <c r="A17" s="218" t="s">
        <v>211</v>
      </c>
      <c r="B17" s="218">
        <v>6139</v>
      </c>
      <c r="C17" s="231" t="s">
        <v>270</v>
      </c>
      <c r="D17" s="525"/>
      <c r="E17" s="226">
        <v>120000</v>
      </c>
    </row>
    <row r="18" spans="1:5" x14ac:dyDescent="0.25">
      <c r="A18" s="218" t="s">
        <v>212</v>
      </c>
      <c r="B18" s="218">
        <v>6141</v>
      </c>
      <c r="C18" s="231" t="s">
        <v>270</v>
      </c>
      <c r="D18" s="525"/>
      <c r="E18" s="226"/>
    </row>
    <row r="19" spans="1:5" x14ac:dyDescent="0.25">
      <c r="A19" s="218" t="s">
        <v>213</v>
      </c>
      <c r="B19" s="218">
        <v>6142</v>
      </c>
      <c r="C19" s="231" t="s">
        <v>270</v>
      </c>
      <c r="D19" s="525"/>
      <c r="E19" s="226"/>
    </row>
    <row r="20" spans="1:5" x14ac:dyDescent="0.25">
      <c r="A20" s="218" t="s">
        <v>214</v>
      </c>
      <c r="B20" s="218">
        <v>6143</v>
      </c>
      <c r="C20" s="231" t="s">
        <v>270</v>
      </c>
      <c r="D20" s="525"/>
      <c r="E20" s="226">
        <v>100000</v>
      </c>
    </row>
    <row r="21" spans="1:5" x14ac:dyDescent="0.25">
      <c r="A21" s="218" t="s">
        <v>215</v>
      </c>
      <c r="B21" s="218">
        <v>6144</v>
      </c>
      <c r="C21" s="231" t="s">
        <v>270</v>
      </c>
      <c r="D21" s="525"/>
      <c r="E21" s="226"/>
    </row>
    <row r="22" spans="1:5" x14ac:dyDescent="0.25">
      <c r="A22" s="218" t="s">
        <v>216</v>
      </c>
      <c r="B22" s="218">
        <v>6145</v>
      </c>
      <c r="C22" s="231" t="s">
        <v>270</v>
      </c>
      <c r="D22" s="525"/>
      <c r="E22" s="226"/>
    </row>
    <row r="23" spans="1:5" x14ac:dyDescent="0.25">
      <c r="A23" s="218" t="s">
        <v>217</v>
      </c>
      <c r="B23" s="218">
        <v>6146</v>
      </c>
      <c r="C23" s="231" t="s">
        <v>270</v>
      </c>
      <c r="D23" s="525"/>
      <c r="E23" s="226"/>
    </row>
    <row r="24" spans="1:5" x14ac:dyDescent="0.25">
      <c r="A24" s="218" t="s">
        <v>218</v>
      </c>
      <c r="B24" s="218">
        <v>6147</v>
      </c>
      <c r="C24" s="231" t="s">
        <v>270</v>
      </c>
      <c r="D24" s="525"/>
      <c r="E24" s="226"/>
    </row>
    <row r="25" spans="1:5" x14ac:dyDescent="0.25">
      <c r="A25" s="218" t="s">
        <v>219</v>
      </c>
      <c r="B25" s="218">
        <v>6148</v>
      </c>
      <c r="C25" s="231" t="s">
        <v>270</v>
      </c>
      <c r="D25" s="525"/>
      <c r="E25" s="226"/>
    </row>
    <row r="26" spans="1:5" x14ac:dyDescent="0.25">
      <c r="A26" s="218" t="s">
        <v>220</v>
      </c>
      <c r="B26" s="218">
        <v>6149</v>
      </c>
      <c r="C26" s="231" t="s">
        <v>270</v>
      </c>
      <c r="D26" s="525"/>
      <c r="E26" s="226"/>
    </row>
    <row r="27" spans="1:5" x14ac:dyDescent="0.25">
      <c r="A27" s="218" t="s">
        <v>221</v>
      </c>
      <c r="B27" s="218">
        <v>6151</v>
      </c>
      <c r="C27" s="231" t="s">
        <v>270</v>
      </c>
      <c r="D27" s="525"/>
      <c r="E27" s="226"/>
    </row>
    <row r="28" spans="1:5" x14ac:dyDescent="0.25">
      <c r="A28" s="218" t="s">
        <v>222</v>
      </c>
      <c r="B28" s="218">
        <v>6152</v>
      </c>
      <c r="C28" s="231" t="s">
        <v>270</v>
      </c>
      <c r="D28" s="525"/>
      <c r="E28" s="226"/>
    </row>
    <row r="29" spans="1:5" x14ac:dyDescent="0.25">
      <c r="A29" s="218" t="s">
        <v>223</v>
      </c>
      <c r="B29" s="218">
        <v>6153</v>
      </c>
      <c r="C29" s="231" t="s">
        <v>270</v>
      </c>
      <c r="D29" s="525"/>
      <c r="E29" s="226"/>
    </row>
    <row r="30" spans="1:5" x14ac:dyDescent="0.25">
      <c r="A30" s="218" t="s">
        <v>224</v>
      </c>
      <c r="B30" s="218">
        <v>6162</v>
      </c>
      <c r="C30" s="231" t="s">
        <v>270</v>
      </c>
      <c r="D30" s="525"/>
      <c r="E30" s="226"/>
    </row>
    <row r="31" spans="1:5" x14ac:dyDescent="0.25">
      <c r="A31" s="218" t="s">
        <v>225</v>
      </c>
      <c r="B31" s="218">
        <v>6163</v>
      </c>
      <c r="C31" s="231" t="s">
        <v>270</v>
      </c>
      <c r="D31" s="525"/>
      <c r="E31" s="226"/>
    </row>
    <row r="32" spans="1:5" x14ac:dyDescent="0.25">
      <c r="A32" s="218" t="s">
        <v>226</v>
      </c>
      <c r="B32" s="218">
        <v>6164</v>
      </c>
      <c r="C32" s="231" t="s">
        <v>270</v>
      </c>
      <c r="D32" s="525"/>
      <c r="E32" s="226"/>
    </row>
    <row r="33" spans="1:5" x14ac:dyDescent="0.25">
      <c r="A33" s="218" t="s">
        <v>227</v>
      </c>
      <c r="B33" s="218">
        <v>8211</v>
      </c>
      <c r="C33" s="231" t="s">
        <v>270</v>
      </c>
      <c r="D33" s="525"/>
      <c r="E33" s="226"/>
    </row>
    <row r="34" spans="1:5" x14ac:dyDescent="0.25">
      <c r="A34" s="218" t="s">
        <v>228</v>
      </c>
      <c r="B34" s="218">
        <v>8212</v>
      </c>
      <c r="C34" s="231" t="s">
        <v>270</v>
      </c>
      <c r="D34" s="525"/>
      <c r="E34" s="226"/>
    </row>
    <row r="35" spans="1:5" x14ac:dyDescent="0.25">
      <c r="A35" s="218" t="s">
        <v>229</v>
      </c>
      <c r="B35" s="218">
        <v>8213</v>
      </c>
      <c r="C35" s="231" t="s">
        <v>270</v>
      </c>
      <c r="D35" s="525"/>
      <c r="E35" s="226"/>
    </row>
    <row r="36" spans="1:5" x14ac:dyDescent="0.25">
      <c r="A36" s="218" t="s">
        <v>230</v>
      </c>
      <c r="B36" s="218">
        <v>8214</v>
      </c>
      <c r="C36" s="231" t="s">
        <v>270</v>
      </c>
      <c r="D36" s="525"/>
      <c r="E36" s="226"/>
    </row>
    <row r="37" spans="1:5" x14ac:dyDescent="0.25">
      <c r="A37" s="218" t="s">
        <v>231</v>
      </c>
      <c r="B37" s="218">
        <v>8215</v>
      </c>
      <c r="C37" s="231" t="s">
        <v>270</v>
      </c>
      <c r="D37" s="525"/>
      <c r="E37" s="226"/>
    </row>
    <row r="38" spans="1:5" x14ac:dyDescent="0.25">
      <c r="A38" s="218" t="s">
        <v>232</v>
      </c>
      <c r="B38" s="218">
        <v>8216</v>
      </c>
      <c r="C38" s="231" t="s">
        <v>270</v>
      </c>
      <c r="D38" s="526"/>
      <c r="E38" s="226"/>
    </row>
    <row r="39" spans="1:5" x14ac:dyDescent="0.25">
      <c r="A39" s="223" t="s">
        <v>233</v>
      </c>
      <c r="B39" s="223"/>
      <c r="C39" s="232"/>
      <c r="D39" s="223"/>
      <c r="E39" s="227">
        <f>+SUM(E7:E38)</f>
        <v>587000</v>
      </c>
    </row>
    <row r="40" spans="1:5" x14ac:dyDescent="0.25">
      <c r="A40" s="218" t="s">
        <v>202</v>
      </c>
      <c r="B40" s="218">
        <v>6111</v>
      </c>
      <c r="C40" s="231" t="s">
        <v>272</v>
      </c>
      <c r="D40" s="527" t="s">
        <v>273</v>
      </c>
      <c r="E40" s="226">
        <v>251000</v>
      </c>
    </row>
    <row r="41" spans="1:5" x14ac:dyDescent="0.25">
      <c r="A41" s="218" t="s">
        <v>65</v>
      </c>
      <c r="B41" s="218">
        <v>6112</v>
      </c>
      <c r="C41" s="231" t="s">
        <v>272</v>
      </c>
      <c r="D41" s="528"/>
      <c r="E41" s="226">
        <v>43000</v>
      </c>
    </row>
    <row r="42" spans="1:5" x14ac:dyDescent="0.25">
      <c r="A42" s="218" t="s">
        <v>203</v>
      </c>
      <c r="B42" s="218">
        <v>6131</v>
      </c>
      <c r="C42" s="231" t="s">
        <v>272</v>
      </c>
      <c r="D42" s="528"/>
      <c r="E42" s="226">
        <v>20000</v>
      </c>
    </row>
    <row r="43" spans="1:5" x14ac:dyDescent="0.25">
      <c r="A43" s="218" t="s">
        <v>204</v>
      </c>
      <c r="B43" s="218">
        <v>6132</v>
      </c>
      <c r="C43" s="231" t="s">
        <v>272</v>
      </c>
      <c r="D43" s="528"/>
      <c r="E43" s="226">
        <v>9000</v>
      </c>
    </row>
    <row r="44" spans="1:5" x14ac:dyDescent="0.25">
      <c r="A44" s="218" t="s">
        <v>205</v>
      </c>
      <c r="B44" s="218">
        <v>6133</v>
      </c>
      <c r="C44" s="231" t="s">
        <v>272</v>
      </c>
      <c r="D44" s="528"/>
      <c r="E44" s="226"/>
    </row>
    <row r="45" spans="1:5" x14ac:dyDescent="0.25">
      <c r="A45" s="218" t="s">
        <v>206</v>
      </c>
      <c r="B45" s="218">
        <v>6134</v>
      </c>
      <c r="C45" s="231" t="s">
        <v>272</v>
      </c>
      <c r="D45" s="528"/>
      <c r="E45" s="226">
        <v>6000</v>
      </c>
    </row>
    <row r="46" spans="1:5" x14ac:dyDescent="0.25">
      <c r="A46" s="218" t="s">
        <v>207</v>
      </c>
      <c r="B46" s="218">
        <v>6135</v>
      </c>
      <c r="C46" s="231" t="s">
        <v>272</v>
      </c>
      <c r="D46" s="528"/>
      <c r="E46" s="226">
        <v>1000</v>
      </c>
    </row>
    <row r="47" spans="1:5" x14ac:dyDescent="0.25">
      <c r="A47" s="218" t="s">
        <v>208</v>
      </c>
      <c r="B47" s="218">
        <v>6136</v>
      </c>
      <c r="C47" s="231" t="s">
        <v>272</v>
      </c>
      <c r="D47" s="528"/>
      <c r="E47" s="226"/>
    </row>
    <row r="48" spans="1:5" x14ac:dyDescent="0.25">
      <c r="A48" s="218" t="s">
        <v>209</v>
      </c>
      <c r="B48" s="218">
        <v>6137</v>
      </c>
      <c r="C48" s="231" t="s">
        <v>272</v>
      </c>
      <c r="D48" s="528"/>
      <c r="E48" s="226">
        <v>4000</v>
      </c>
    </row>
    <row r="49" spans="1:5" x14ac:dyDescent="0.25">
      <c r="A49" s="218" t="s">
        <v>210</v>
      </c>
      <c r="B49" s="218">
        <v>6138</v>
      </c>
      <c r="C49" s="231" t="s">
        <v>272</v>
      </c>
      <c r="D49" s="528"/>
      <c r="E49" s="226"/>
    </row>
    <row r="50" spans="1:5" x14ac:dyDescent="0.25">
      <c r="A50" s="218" t="s">
        <v>211</v>
      </c>
      <c r="B50" s="218">
        <v>6139</v>
      </c>
      <c r="C50" s="231" t="s">
        <v>272</v>
      </c>
      <c r="D50" s="528"/>
      <c r="E50" s="226">
        <v>20000</v>
      </c>
    </row>
    <row r="51" spans="1:5" x14ac:dyDescent="0.25">
      <c r="A51" s="218" t="s">
        <v>212</v>
      </c>
      <c r="B51" s="218">
        <v>6141</v>
      </c>
      <c r="C51" s="231" t="s">
        <v>272</v>
      </c>
      <c r="D51" s="528"/>
      <c r="E51" s="226"/>
    </row>
    <row r="52" spans="1:5" x14ac:dyDescent="0.25">
      <c r="A52" s="218" t="s">
        <v>213</v>
      </c>
      <c r="B52" s="218">
        <v>6142</v>
      </c>
      <c r="C52" s="231" t="s">
        <v>272</v>
      </c>
      <c r="D52" s="528"/>
      <c r="E52" s="226"/>
    </row>
    <row r="53" spans="1:5" x14ac:dyDescent="0.25">
      <c r="A53" s="218" t="s">
        <v>214</v>
      </c>
      <c r="B53" s="218">
        <v>6143</v>
      </c>
      <c r="C53" s="231" t="s">
        <v>272</v>
      </c>
      <c r="D53" s="528"/>
      <c r="E53" s="226">
        <v>50000</v>
      </c>
    </row>
    <row r="54" spans="1:5" x14ac:dyDescent="0.25">
      <c r="A54" s="218" t="s">
        <v>215</v>
      </c>
      <c r="B54" s="218">
        <v>6144</v>
      </c>
      <c r="C54" s="231" t="s">
        <v>272</v>
      </c>
      <c r="D54" s="528"/>
      <c r="E54" s="226"/>
    </row>
    <row r="55" spans="1:5" x14ac:dyDescent="0.25">
      <c r="A55" s="218" t="s">
        <v>216</v>
      </c>
      <c r="B55" s="218">
        <v>6145</v>
      </c>
      <c r="C55" s="231" t="s">
        <v>272</v>
      </c>
      <c r="D55" s="528"/>
      <c r="E55" s="226"/>
    </row>
    <row r="56" spans="1:5" x14ac:dyDescent="0.25">
      <c r="A56" s="218" t="s">
        <v>217</v>
      </c>
      <c r="B56" s="218">
        <v>6146</v>
      </c>
      <c r="C56" s="231" t="s">
        <v>272</v>
      </c>
      <c r="D56" s="528"/>
      <c r="E56" s="226"/>
    </row>
    <row r="57" spans="1:5" x14ac:dyDescent="0.25">
      <c r="A57" s="218" t="s">
        <v>218</v>
      </c>
      <c r="B57" s="218">
        <v>6147</v>
      </c>
      <c r="C57" s="231" t="s">
        <v>272</v>
      </c>
      <c r="D57" s="528"/>
      <c r="E57" s="226"/>
    </row>
    <row r="58" spans="1:5" x14ac:dyDescent="0.25">
      <c r="A58" s="218" t="s">
        <v>219</v>
      </c>
      <c r="B58" s="218">
        <v>6148</v>
      </c>
      <c r="C58" s="231" t="s">
        <v>272</v>
      </c>
      <c r="D58" s="528"/>
      <c r="E58" s="226"/>
    </row>
    <row r="59" spans="1:5" x14ac:dyDescent="0.25">
      <c r="A59" s="218" t="s">
        <v>220</v>
      </c>
      <c r="B59" s="218">
        <v>6149</v>
      </c>
      <c r="C59" s="231" t="s">
        <v>272</v>
      </c>
      <c r="D59" s="528"/>
      <c r="E59" s="226"/>
    </row>
    <row r="60" spans="1:5" x14ac:dyDescent="0.25">
      <c r="A60" s="218" t="s">
        <v>221</v>
      </c>
      <c r="B60" s="218">
        <v>6151</v>
      </c>
      <c r="C60" s="231" t="s">
        <v>272</v>
      </c>
      <c r="D60" s="528"/>
      <c r="E60" s="226"/>
    </row>
    <row r="61" spans="1:5" x14ac:dyDescent="0.25">
      <c r="A61" s="218" t="s">
        <v>222</v>
      </c>
      <c r="B61" s="218">
        <v>6152</v>
      </c>
      <c r="C61" s="231" t="s">
        <v>272</v>
      </c>
      <c r="D61" s="528"/>
      <c r="E61" s="226"/>
    </row>
    <row r="62" spans="1:5" x14ac:dyDescent="0.25">
      <c r="A62" s="218" t="s">
        <v>223</v>
      </c>
      <c r="B62" s="218">
        <v>6153</v>
      </c>
      <c r="C62" s="231" t="s">
        <v>272</v>
      </c>
      <c r="D62" s="528"/>
      <c r="E62" s="226"/>
    </row>
    <row r="63" spans="1:5" x14ac:dyDescent="0.25">
      <c r="A63" s="218" t="s">
        <v>224</v>
      </c>
      <c r="B63" s="218">
        <v>6162</v>
      </c>
      <c r="C63" s="231" t="s">
        <v>272</v>
      </c>
      <c r="D63" s="528"/>
      <c r="E63" s="226"/>
    </row>
    <row r="64" spans="1:5" x14ac:dyDescent="0.25">
      <c r="A64" s="218" t="s">
        <v>225</v>
      </c>
      <c r="B64" s="218">
        <v>6163</v>
      </c>
      <c r="C64" s="231" t="s">
        <v>272</v>
      </c>
      <c r="D64" s="528"/>
      <c r="E64" s="226"/>
    </row>
    <row r="65" spans="1:5" x14ac:dyDescent="0.25">
      <c r="A65" s="218" t="s">
        <v>226</v>
      </c>
      <c r="B65" s="218">
        <v>6164</v>
      </c>
      <c r="C65" s="231" t="s">
        <v>272</v>
      </c>
      <c r="D65" s="528"/>
      <c r="E65" s="226"/>
    </row>
    <row r="66" spans="1:5" x14ac:dyDescent="0.25">
      <c r="A66" s="218" t="s">
        <v>227</v>
      </c>
      <c r="B66" s="218">
        <v>8211</v>
      </c>
      <c r="C66" s="231" t="s">
        <v>272</v>
      </c>
      <c r="D66" s="528"/>
      <c r="E66" s="226"/>
    </row>
    <row r="67" spans="1:5" x14ac:dyDescent="0.25">
      <c r="A67" s="218" t="s">
        <v>228</v>
      </c>
      <c r="B67" s="218">
        <v>8212</v>
      </c>
      <c r="C67" s="231" t="s">
        <v>272</v>
      </c>
      <c r="D67" s="528"/>
      <c r="E67" s="226"/>
    </row>
    <row r="68" spans="1:5" x14ac:dyDescent="0.25">
      <c r="A68" s="218" t="s">
        <v>229</v>
      </c>
      <c r="B68" s="218">
        <v>8213</v>
      </c>
      <c r="C68" s="231" t="s">
        <v>272</v>
      </c>
      <c r="D68" s="528"/>
      <c r="E68" s="226"/>
    </row>
    <row r="69" spans="1:5" x14ac:dyDescent="0.25">
      <c r="A69" s="218" t="s">
        <v>230</v>
      </c>
      <c r="B69" s="218">
        <v>8214</v>
      </c>
      <c r="C69" s="231" t="s">
        <v>272</v>
      </c>
      <c r="D69" s="528"/>
      <c r="E69" s="226"/>
    </row>
    <row r="70" spans="1:5" x14ac:dyDescent="0.25">
      <c r="A70" s="218" t="s">
        <v>231</v>
      </c>
      <c r="B70" s="218">
        <v>8215</v>
      </c>
      <c r="C70" s="231" t="s">
        <v>272</v>
      </c>
      <c r="D70" s="528"/>
      <c r="E70" s="226"/>
    </row>
    <row r="71" spans="1:5" x14ac:dyDescent="0.25">
      <c r="A71" s="218" t="s">
        <v>232</v>
      </c>
      <c r="B71" s="218">
        <v>8216</v>
      </c>
      <c r="C71" s="231" t="s">
        <v>272</v>
      </c>
      <c r="D71" s="529"/>
      <c r="E71" s="226"/>
    </row>
    <row r="72" spans="1:5" x14ac:dyDescent="0.25">
      <c r="A72" s="223" t="s">
        <v>233</v>
      </c>
      <c r="B72" s="223"/>
      <c r="C72" s="232"/>
      <c r="D72" s="223"/>
      <c r="E72" s="227">
        <f>+SUM(E40:E71)</f>
        <v>404000</v>
      </c>
    </row>
    <row r="73" spans="1:5" x14ac:dyDescent="0.25">
      <c r="A73" s="218" t="s">
        <v>202</v>
      </c>
      <c r="B73" s="218">
        <v>6111</v>
      </c>
      <c r="C73" s="231" t="s">
        <v>275</v>
      </c>
      <c r="D73" s="527" t="s">
        <v>274</v>
      </c>
      <c r="E73" s="226">
        <v>560000</v>
      </c>
    </row>
    <row r="74" spans="1:5" x14ac:dyDescent="0.25">
      <c r="A74" s="218" t="s">
        <v>65</v>
      </c>
      <c r="B74" s="218">
        <v>6112</v>
      </c>
      <c r="C74" s="231" t="s">
        <v>275</v>
      </c>
      <c r="D74" s="528"/>
      <c r="E74" s="226">
        <v>72000</v>
      </c>
    </row>
    <row r="75" spans="1:5" x14ac:dyDescent="0.25">
      <c r="A75" s="218" t="s">
        <v>203</v>
      </c>
      <c r="B75" s="218">
        <v>6131</v>
      </c>
      <c r="C75" s="231" t="s">
        <v>275</v>
      </c>
      <c r="D75" s="528"/>
      <c r="E75" s="226">
        <v>49000</v>
      </c>
    </row>
    <row r="76" spans="1:5" x14ac:dyDescent="0.25">
      <c r="A76" s="218" t="s">
        <v>204</v>
      </c>
      <c r="B76" s="218">
        <v>6132</v>
      </c>
      <c r="C76" s="231" t="s">
        <v>275</v>
      </c>
      <c r="D76" s="528"/>
      <c r="E76" s="226">
        <v>10000</v>
      </c>
    </row>
    <row r="77" spans="1:5" x14ac:dyDescent="0.25">
      <c r="A77" s="218" t="s">
        <v>205</v>
      </c>
      <c r="B77" s="218">
        <v>6133</v>
      </c>
      <c r="C77" s="231" t="s">
        <v>275</v>
      </c>
      <c r="D77" s="528"/>
      <c r="E77" s="226"/>
    </row>
    <row r="78" spans="1:5" x14ac:dyDescent="0.25">
      <c r="A78" s="218" t="s">
        <v>206</v>
      </c>
      <c r="B78" s="218">
        <v>6134</v>
      </c>
      <c r="C78" s="231" t="s">
        <v>275</v>
      </c>
      <c r="D78" s="528"/>
      <c r="E78" s="226">
        <v>7000</v>
      </c>
    </row>
    <row r="79" spans="1:5" x14ac:dyDescent="0.25">
      <c r="A79" s="218" t="s">
        <v>207</v>
      </c>
      <c r="B79" s="218">
        <v>6135</v>
      </c>
      <c r="C79" s="231" t="s">
        <v>275</v>
      </c>
      <c r="D79" s="528"/>
      <c r="E79" s="226">
        <v>1000</v>
      </c>
    </row>
    <row r="80" spans="1:5" x14ac:dyDescent="0.25">
      <c r="A80" s="218" t="s">
        <v>208</v>
      </c>
      <c r="B80" s="218">
        <v>6136</v>
      </c>
      <c r="C80" s="231" t="s">
        <v>275</v>
      </c>
      <c r="D80" s="528"/>
      <c r="E80" s="226">
        <v>19000</v>
      </c>
    </row>
    <row r="81" spans="1:5" x14ac:dyDescent="0.25">
      <c r="A81" s="218" t="s">
        <v>209</v>
      </c>
      <c r="B81" s="218">
        <v>6137</v>
      </c>
      <c r="C81" s="231" t="s">
        <v>275</v>
      </c>
      <c r="D81" s="528"/>
      <c r="E81" s="226">
        <v>4000</v>
      </c>
    </row>
    <row r="82" spans="1:5" x14ac:dyDescent="0.25">
      <c r="A82" s="218" t="s">
        <v>210</v>
      </c>
      <c r="B82" s="218">
        <v>6138</v>
      </c>
      <c r="C82" s="231" t="s">
        <v>275</v>
      </c>
      <c r="D82" s="528"/>
      <c r="E82" s="226"/>
    </row>
    <row r="83" spans="1:5" x14ac:dyDescent="0.25">
      <c r="A83" s="218" t="s">
        <v>211</v>
      </c>
      <c r="B83" s="218">
        <v>6139</v>
      </c>
      <c r="C83" s="231" t="s">
        <v>275</v>
      </c>
      <c r="D83" s="528"/>
      <c r="E83" s="226">
        <v>60000</v>
      </c>
    </row>
    <row r="84" spans="1:5" x14ac:dyDescent="0.25">
      <c r="A84" s="218" t="s">
        <v>212</v>
      </c>
      <c r="B84" s="218">
        <v>6141</v>
      </c>
      <c r="C84" s="231" t="s">
        <v>275</v>
      </c>
      <c r="D84" s="528"/>
      <c r="E84" s="226"/>
    </row>
    <row r="85" spans="1:5" x14ac:dyDescent="0.25">
      <c r="A85" s="218" t="s">
        <v>213</v>
      </c>
      <c r="B85" s="218">
        <v>6142</v>
      </c>
      <c r="C85" s="231" t="s">
        <v>275</v>
      </c>
      <c r="D85" s="528"/>
      <c r="E85" s="226"/>
    </row>
    <row r="86" spans="1:5" x14ac:dyDescent="0.25">
      <c r="A86" s="218" t="s">
        <v>214</v>
      </c>
      <c r="B86" s="218">
        <v>6143</v>
      </c>
      <c r="C86" s="231" t="s">
        <v>275</v>
      </c>
      <c r="D86" s="528"/>
      <c r="E86" s="226"/>
    </row>
    <row r="87" spans="1:5" x14ac:dyDescent="0.25">
      <c r="A87" s="218" t="s">
        <v>215</v>
      </c>
      <c r="B87" s="218">
        <v>6144</v>
      </c>
      <c r="C87" s="231" t="s">
        <v>275</v>
      </c>
      <c r="D87" s="528"/>
      <c r="E87" s="226"/>
    </row>
    <row r="88" spans="1:5" x14ac:dyDescent="0.25">
      <c r="A88" s="218" t="s">
        <v>216</v>
      </c>
      <c r="B88" s="218">
        <v>6145</v>
      </c>
      <c r="C88" s="231" t="s">
        <v>275</v>
      </c>
      <c r="D88" s="528"/>
      <c r="E88" s="226"/>
    </row>
    <row r="89" spans="1:5" x14ac:dyDescent="0.25">
      <c r="A89" s="218" t="s">
        <v>217</v>
      </c>
      <c r="B89" s="218">
        <v>6146</v>
      </c>
      <c r="C89" s="231" t="s">
        <v>275</v>
      </c>
      <c r="D89" s="528"/>
      <c r="E89" s="226"/>
    </row>
    <row r="90" spans="1:5" x14ac:dyDescent="0.25">
      <c r="A90" s="218" t="s">
        <v>218</v>
      </c>
      <c r="B90" s="218">
        <v>6147</v>
      </c>
      <c r="C90" s="231" t="s">
        <v>275</v>
      </c>
      <c r="D90" s="528"/>
      <c r="E90" s="226"/>
    </row>
    <row r="91" spans="1:5" x14ac:dyDescent="0.25">
      <c r="A91" s="218" t="s">
        <v>219</v>
      </c>
      <c r="B91" s="218">
        <v>6148</v>
      </c>
      <c r="C91" s="231" t="s">
        <v>275</v>
      </c>
      <c r="D91" s="528"/>
      <c r="E91" s="226"/>
    </row>
    <row r="92" spans="1:5" x14ac:dyDescent="0.25">
      <c r="A92" s="218" t="s">
        <v>220</v>
      </c>
      <c r="B92" s="218">
        <v>6149</v>
      </c>
      <c r="C92" s="231" t="s">
        <v>275</v>
      </c>
      <c r="D92" s="528"/>
      <c r="E92" s="226"/>
    </row>
    <row r="93" spans="1:5" x14ac:dyDescent="0.25">
      <c r="A93" s="218" t="s">
        <v>221</v>
      </c>
      <c r="B93" s="218">
        <v>6151</v>
      </c>
      <c r="C93" s="231" t="s">
        <v>275</v>
      </c>
      <c r="D93" s="528"/>
      <c r="E93" s="226"/>
    </row>
    <row r="94" spans="1:5" x14ac:dyDescent="0.25">
      <c r="A94" s="218" t="s">
        <v>222</v>
      </c>
      <c r="B94" s="218">
        <v>6152</v>
      </c>
      <c r="C94" s="231" t="s">
        <v>275</v>
      </c>
      <c r="D94" s="528"/>
      <c r="E94" s="226"/>
    </row>
    <row r="95" spans="1:5" x14ac:dyDescent="0.25">
      <c r="A95" s="218" t="s">
        <v>223</v>
      </c>
      <c r="B95" s="218">
        <v>6153</v>
      </c>
      <c r="C95" s="231" t="s">
        <v>275</v>
      </c>
      <c r="D95" s="528"/>
      <c r="E95" s="226"/>
    </row>
    <row r="96" spans="1:5" x14ac:dyDescent="0.25">
      <c r="A96" s="218" t="s">
        <v>224</v>
      </c>
      <c r="B96" s="218">
        <v>6162</v>
      </c>
      <c r="C96" s="231" t="s">
        <v>275</v>
      </c>
      <c r="D96" s="528"/>
      <c r="E96" s="226"/>
    </row>
    <row r="97" spans="1:5" x14ac:dyDescent="0.25">
      <c r="A97" s="218" t="s">
        <v>225</v>
      </c>
      <c r="B97" s="218">
        <v>6163</v>
      </c>
      <c r="C97" s="231" t="s">
        <v>275</v>
      </c>
      <c r="D97" s="528"/>
      <c r="E97" s="226"/>
    </row>
    <row r="98" spans="1:5" x14ac:dyDescent="0.25">
      <c r="A98" s="218" t="s">
        <v>226</v>
      </c>
      <c r="B98" s="218">
        <v>6164</v>
      </c>
      <c r="C98" s="231" t="s">
        <v>275</v>
      </c>
      <c r="D98" s="528"/>
      <c r="E98" s="226"/>
    </row>
    <row r="99" spans="1:5" x14ac:dyDescent="0.25">
      <c r="A99" s="218" t="s">
        <v>227</v>
      </c>
      <c r="B99" s="218">
        <v>8211</v>
      </c>
      <c r="C99" s="231" t="s">
        <v>275</v>
      </c>
      <c r="D99" s="528"/>
      <c r="E99" s="226"/>
    </row>
    <row r="100" spans="1:5" x14ac:dyDescent="0.25">
      <c r="A100" s="218" t="s">
        <v>228</v>
      </c>
      <c r="B100" s="218">
        <v>8212</v>
      </c>
      <c r="C100" s="231" t="s">
        <v>275</v>
      </c>
      <c r="D100" s="528"/>
      <c r="E100" s="226"/>
    </row>
    <row r="101" spans="1:5" x14ac:dyDescent="0.25">
      <c r="A101" s="218" t="s">
        <v>229</v>
      </c>
      <c r="B101" s="218">
        <v>8213</v>
      </c>
      <c r="C101" s="231" t="s">
        <v>275</v>
      </c>
      <c r="D101" s="528"/>
      <c r="E101" s="226"/>
    </row>
    <row r="102" spans="1:5" x14ac:dyDescent="0.25">
      <c r="A102" s="218" t="s">
        <v>230</v>
      </c>
      <c r="B102" s="218">
        <v>8214</v>
      </c>
      <c r="C102" s="231" t="s">
        <v>275</v>
      </c>
      <c r="D102" s="528"/>
      <c r="E102" s="226"/>
    </row>
    <row r="103" spans="1:5" x14ac:dyDescent="0.25">
      <c r="A103" s="218" t="s">
        <v>231</v>
      </c>
      <c r="B103" s="218">
        <v>8215</v>
      </c>
      <c r="C103" s="231" t="s">
        <v>275</v>
      </c>
      <c r="D103" s="528"/>
      <c r="E103" s="226"/>
    </row>
    <row r="104" spans="1:5" x14ac:dyDescent="0.25">
      <c r="A104" s="218" t="s">
        <v>232</v>
      </c>
      <c r="B104" s="218">
        <v>8216</v>
      </c>
      <c r="C104" s="231" t="s">
        <v>275</v>
      </c>
      <c r="D104" s="529"/>
      <c r="E104" s="226"/>
    </row>
    <row r="105" spans="1:5" x14ac:dyDescent="0.25">
      <c r="A105" s="223" t="s">
        <v>233</v>
      </c>
      <c r="B105" s="223"/>
      <c r="C105" s="232"/>
      <c r="D105" s="223"/>
      <c r="E105" s="227">
        <f>+SUM(E73:E104)</f>
        <v>782000</v>
      </c>
    </row>
    <row r="106" spans="1:5" x14ac:dyDescent="0.25">
      <c r="A106" s="218" t="s">
        <v>202</v>
      </c>
      <c r="B106" s="218">
        <v>6111</v>
      </c>
      <c r="C106" s="231" t="s">
        <v>277</v>
      </c>
      <c r="D106" s="524" t="s">
        <v>276</v>
      </c>
      <c r="E106" s="226">
        <v>540000</v>
      </c>
    </row>
    <row r="107" spans="1:5" x14ac:dyDescent="0.25">
      <c r="A107" s="218" t="s">
        <v>65</v>
      </c>
      <c r="B107" s="218">
        <v>6112</v>
      </c>
      <c r="C107" s="231" t="s">
        <v>277</v>
      </c>
      <c r="D107" s="525"/>
      <c r="E107" s="226">
        <v>103000</v>
      </c>
    </row>
    <row r="108" spans="1:5" x14ac:dyDescent="0.25">
      <c r="A108" s="218" t="s">
        <v>203</v>
      </c>
      <c r="B108" s="218">
        <v>6131</v>
      </c>
      <c r="C108" s="231" t="s">
        <v>277</v>
      </c>
      <c r="D108" s="525"/>
      <c r="E108" s="226">
        <v>5000</v>
      </c>
    </row>
    <row r="109" spans="1:5" x14ac:dyDescent="0.25">
      <c r="A109" s="218" t="s">
        <v>204</v>
      </c>
      <c r="B109" s="218">
        <v>6132</v>
      </c>
      <c r="C109" s="231" t="s">
        <v>277</v>
      </c>
      <c r="D109" s="525"/>
      <c r="E109" s="226">
        <v>10000</v>
      </c>
    </row>
    <row r="110" spans="1:5" x14ac:dyDescent="0.25">
      <c r="A110" s="218" t="s">
        <v>205</v>
      </c>
      <c r="B110" s="218">
        <v>6133</v>
      </c>
      <c r="C110" s="231" t="s">
        <v>277</v>
      </c>
      <c r="D110" s="525"/>
      <c r="E110" s="226"/>
    </row>
    <row r="111" spans="1:5" x14ac:dyDescent="0.25">
      <c r="A111" s="218" t="s">
        <v>206</v>
      </c>
      <c r="B111" s="218">
        <v>6134</v>
      </c>
      <c r="C111" s="231" t="s">
        <v>277</v>
      </c>
      <c r="D111" s="525"/>
      <c r="E111" s="226">
        <v>7000</v>
      </c>
    </row>
    <row r="112" spans="1:5" x14ac:dyDescent="0.25">
      <c r="A112" s="218" t="s">
        <v>207</v>
      </c>
      <c r="B112" s="218">
        <v>6135</v>
      </c>
      <c r="C112" s="231" t="s">
        <v>277</v>
      </c>
      <c r="D112" s="525"/>
      <c r="E112" s="226">
        <v>1000</v>
      </c>
    </row>
    <row r="113" spans="1:5" x14ac:dyDescent="0.25">
      <c r="A113" s="218" t="s">
        <v>208</v>
      </c>
      <c r="B113" s="218">
        <v>6136</v>
      </c>
      <c r="C113" s="231" t="s">
        <v>277</v>
      </c>
      <c r="D113" s="525"/>
      <c r="E113" s="226"/>
    </row>
    <row r="114" spans="1:5" x14ac:dyDescent="0.25">
      <c r="A114" s="218" t="s">
        <v>209</v>
      </c>
      <c r="B114" s="218">
        <v>6137</v>
      </c>
      <c r="C114" s="231" t="s">
        <v>277</v>
      </c>
      <c r="D114" s="525"/>
      <c r="E114" s="226">
        <v>7000</v>
      </c>
    </row>
    <row r="115" spans="1:5" x14ac:dyDescent="0.25">
      <c r="A115" s="218" t="s">
        <v>210</v>
      </c>
      <c r="B115" s="218">
        <v>6138</v>
      </c>
      <c r="C115" s="231" t="s">
        <v>277</v>
      </c>
      <c r="D115" s="525"/>
      <c r="E115" s="226"/>
    </row>
    <row r="116" spans="1:5" x14ac:dyDescent="0.25">
      <c r="A116" s="218" t="s">
        <v>211</v>
      </c>
      <c r="B116" s="218">
        <v>6139</v>
      </c>
      <c r="C116" s="231" t="s">
        <v>277</v>
      </c>
      <c r="D116" s="525"/>
      <c r="E116" s="226">
        <v>9000</v>
      </c>
    </row>
    <row r="117" spans="1:5" x14ac:dyDescent="0.25">
      <c r="A117" s="218" t="s">
        <v>212</v>
      </c>
      <c r="B117" s="218">
        <v>6141</v>
      </c>
      <c r="C117" s="231" t="s">
        <v>277</v>
      </c>
      <c r="D117" s="525"/>
      <c r="E117" s="226"/>
    </row>
    <row r="118" spans="1:5" x14ac:dyDescent="0.25">
      <c r="A118" s="218" t="s">
        <v>213</v>
      </c>
      <c r="B118" s="218">
        <v>6142</v>
      </c>
      <c r="C118" s="231" t="s">
        <v>277</v>
      </c>
      <c r="D118" s="525"/>
      <c r="E118" s="226"/>
    </row>
    <row r="119" spans="1:5" x14ac:dyDescent="0.25">
      <c r="A119" s="218" t="s">
        <v>214</v>
      </c>
      <c r="B119" s="218">
        <v>6143</v>
      </c>
      <c r="C119" s="231" t="s">
        <v>277</v>
      </c>
      <c r="D119" s="525"/>
      <c r="E119" s="226"/>
    </row>
    <row r="120" spans="1:5" x14ac:dyDescent="0.25">
      <c r="A120" s="218" t="s">
        <v>215</v>
      </c>
      <c r="B120" s="218">
        <v>6144</v>
      </c>
      <c r="C120" s="231" t="s">
        <v>277</v>
      </c>
      <c r="D120" s="525"/>
      <c r="E120" s="226"/>
    </row>
    <row r="121" spans="1:5" x14ac:dyDescent="0.25">
      <c r="A121" s="218" t="s">
        <v>216</v>
      </c>
      <c r="B121" s="218">
        <v>6145</v>
      </c>
      <c r="C121" s="231" t="s">
        <v>277</v>
      </c>
      <c r="D121" s="525"/>
      <c r="E121" s="226"/>
    </row>
    <row r="122" spans="1:5" x14ac:dyDescent="0.25">
      <c r="A122" s="218" t="s">
        <v>217</v>
      </c>
      <c r="B122" s="218">
        <v>6146</v>
      </c>
      <c r="C122" s="231" t="s">
        <v>277</v>
      </c>
      <c r="D122" s="525"/>
      <c r="E122" s="226"/>
    </row>
    <row r="123" spans="1:5" x14ac:dyDescent="0.25">
      <c r="A123" s="218" t="s">
        <v>218</v>
      </c>
      <c r="B123" s="218">
        <v>6147</v>
      </c>
      <c r="C123" s="231" t="s">
        <v>277</v>
      </c>
      <c r="D123" s="525"/>
      <c r="E123" s="226"/>
    </row>
    <row r="124" spans="1:5" x14ac:dyDescent="0.25">
      <c r="A124" s="218" t="s">
        <v>219</v>
      </c>
      <c r="B124" s="218">
        <v>6148</v>
      </c>
      <c r="C124" s="231" t="s">
        <v>277</v>
      </c>
      <c r="D124" s="525"/>
      <c r="E124" s="226"/>
    </row>
    <row r="125" spans="1:5" x14ac:dyDescent="0.25">
      <c r="A125" s="218" t="s">
        <v>220</v>
      </c>
      <c r="B125" s="218">
        <v>6149</v>
      </c>
      <c r="C125" s="231" t="s">
        <v>277</v>
      </c>
      <c r="D125" s="525"/>
      <c r="E125" s="226"/>
    </row>
    <row r="126" spans="1:5" x14ac:dyDescent="0.25">
      <c r="A126" s="218" t="s">
        <v>221</v>
      </c>
      <c r="B126" s="218">
        <v>6151</v>
      </c>
      <c r="C126" s="231" t="s">
        <v>277</v>
      </c>
      <c r="D126" s="525"/>
      <c r="E126" s="226"/>
    </row>
    <row r="127" spans="1:5" x14ac:dyDescent="0.25">
      <c r="A127" s="218" t="s">
        <v>222</v>
      </c>
      <c r="B127" s="218">
        <v>6152</v>
      </c>
      <c r="C127" s="231" t="s">
        <v>277</v>
      </c>
      <c r="D127" s="525"/>
      <c r="E127" s="226"/>
    </row>
    <row r="128" spans="1:5" x14ac:dyDescent="0.25">
      <c r="A128" s="218" t="s">
        <v>223</v>
      </c>
      <c r="B128" s="218">
        <v>6153</v>
      </c>
      <c r="C128" s="231" t="s">
        <v>277</v>
      </c>
      <c r="D128" s="525"/>
      <c r="E128" s="226"/>
    </row>
    <row r="129" spans="1:5" x14ac:dyDescent="0.25">
      <c r="A129" s="218" t="s">
        <v>224</v>
      </c>
      <c r="B129" s="218">
        <v>6162</v>
      </c>
      <c r="C129" s="231" t="s">
        <v>277</v>
      </c>
      <c r="D129" s="525"/>
      <c r="E129" s="226"/>
    </row>
    <row r="130" spans="1:5" x14ac:dyDescent="0.25">
      <c r="A130" s="218" t="s">
        <v>225</v>
      </c>
      <c r="B130" s="218">
        <v>6163</v>
      </c>
      <c r="C130" s="231" t="s">
        <v>277</v>
      </c>
      <c r="D130" s="525"/>
      <c r="E130" s="226"/>
    </row>
    <row r="131" spans="1:5" x14ac:dyDescent="0.25">
      <c r="A131" s="218" t="s">
        <v>226</v>
      </c>
      <c r="B131" s="218">
        <v>6164</v>
      </c>
      <c r="C131" s="231" t="s">
        <v>277</v>
      </c>
      <c r="D131" s="525"/>
      <c r="E131" s="226"/>
    </row>
    <row r="132" spans="1:5" x14ac:dyDescent="0.25">
      <c r="A132" s="218" t="s">
        <v>227</v>
      </c>
      <c r="B132" s="218">
        <v>8211</v>
      </c>
      <c r="C132" s="231" t="s">
        <v>277</v>
      </c>
      <c r="D132" s="525"/>
      <c r="E132" s="226"/>
    </row>
    <row r="133" spans="1:5" x14ac:dyDescent="0.25">
      <c r="A133" s="218" t="s">
        <v>228</v>
      </c>
      <c r="B133" s="218">
        <v>8212</v>
      </c>
      <c r="C133" s="231" t="s">
        <v>277</v>
      </c>
      <c r="D133" s="525"/>
      <c r="E133" s="226"/>
    </row>
    <row r="134" spans="1:5" x14ac:dyDescent="0.25">
      <c r="A134" s="218" t="s">
        <v>229</v>
      </c>
      <c r="B134" s="218">
        <v>8213</v>
      </c>
      <c r="C134" s="231" t="s">
        <v>277</v>
      </c>
      <c r="D134" s="525"/>
      <c r="E134" s="226"/>
    </row>
    <row r="135" spans="1:5" x14ac:dyDescent="0.25">
      <c r="A135" s="218" t="s">
        <v>230</v>
      </c>
      <c r="B135" s="218">
        <v>8214</v>
      </c>
      <c r="C135" s="231" t="s">
        <v>277</v>
      </c>
      <c r="D135" s="525"/>
      <c r="E135" s="226"/>
    </row>
    <row r="136" spans="1:5" x14ac:dyDescent="0.25">
      <c r="A136" s="218" t="s">
        <v>231</v>
      </c>
      <c r="B136" s="218">
        <v>8215</v>
      </c>
      <c r="C136" s="231" t="s">
        <v>277</v>
      </c>
      <c r="D136" s="525"/>
      <c r="E136" s="226"/>
    </row>
    <row r="137" spans="1:5" x14ac:dyDescent="0.25">
      <c r="A137" s="218" t="s">
        <v>232</v>
      </c>
      <c r="B137" s="218">
        <v>8216</v>
      </c>
      <c r="C137" s="231" t="s">
        <v>277</v>
      </c>
      <c r="D137" s="526"/>
      <c r="E137" s="226"/>
    </row>
    <row r="138" spans="1:5" x14ac:dyDescent="0.25">
      <c r="A138" s="223" t="s">
        <v>233</v>
      </c>
      <c r="B138" s="223"/>
      <c r="C138" s="232"/>
      <c r="D138" s="223"/>
      <c r="E138" s="227">
        <f>+SUM(E106:E137)</f>
        <v>682000</v>
      </c>
    </row>
    <row r="139" spans="1:5" x14ac:dyDescent="0.25">
      <c r="A139" s="218" t="s">
        <v>202</v>
      </c>
      <c r="B139" s="218">
        <v>6111</v>
      </c>
      <c r="C139" s="231" t="s">
        <v>279</v>
      </c>
      <c r="D139" s="524" t="s">
        <v>278</v>
      </c>
      <c r="E139" s="226">
        <v>293000</v>
      </c>
    </row>
    <row r="140" spans="1:5" x14ac:dyDescent="0.25">
      <c r="A140" s="218" t="s">
        <v>65</v>
      </c>
      <c r="B140" s="218">
        <v>6112</v>
      </c>
      <c r="C140" s="231" t="s">
        <v>279</v>
      </c>
      <c r="D140" s="525"/>
      <c r="E140" s="226">
        <v>43000</v>
      </c>
    </row>
    <row r="141" spans="1:5" x14ac:dyDescent="0.25">
      <c r="A141" s="218" t="s">
        <v>203</v>
      </c>
      <c r="B141" s="218">
        <v>6131</v>
      </c>
      <c r="C141" s="231" t="s">
        <v>279</v>
      </c>
      <c r="D141" s="525"/>
      <c r="E141" s="226">
        <v>20000</v>
      </c>
    </row>
    <row r="142" spans="1:5" x14ac:dyDescent="0.25">
      <c r="A142" s="218" t="s">
        <v>204</v>
      </c>
      <c r="B142" s="218">
        <v>6132</v>
      </c>
      <c r="C142" s="231" t="s">
        <v>279</v>
      </c>
      <c r="D142" s="525"/>
      <c r="E142" s="226">
        <v>4000</v>
      </c>
    </row>
    <row r="143" spans="1:5" x14ac:dyDescent="0.25">
      <c r="A143" s="218" t="s">
        <v>205</v>
      </c>
      <c r="B143" s="218">
        <v>6133</v>
      </c>
      <c r="C143" s="231" t="s">
        <v>279</v>
      </c>
      <c r="D143" s="525"/>
      <c r="E143" s="226"/>
    </row>
    <row r="144" spans="1:5" x14ac:dyDescent="0.25">
      <c r="A144" s="218" t="s">
        <v>206</v>
      </c>
      <c r="B144" s="218">
        <v>6134</v>
      </c>
      <c r="C144" s="231" t="s">
        <v>279</v>
      </c>
      <c r="D144" s="525"/>
      <c r="E144" s="226">
        <v>5000</v>
      </c>
    </row>
    <row r="145" spans="1:5" x14ac:dyDescent="0.25">
      <c r="A145" s="218" t="s">
        <v>207</v>
      </c>
      <c r="B145" s="218">
        <v>6135</v>
      </c>
      <c r="C145" s="231" t="s">
        <v>279</v>
      </c>
      <c r="D145" s="525"/>
      <c r="E145" s="226">
        <v>1000</v>
      </c>
    </row>
    <row r="146" spans="1:5" x14ac:dyDescent="0.25">
      <c r="A146" s="218" t="s">
        <v>208</v>
      </c>
      <c r="B146" s="218">
        <v>6136</v>
      </c>
      <c r="C146" s="231" t="s">
        <v>279</v>
      </c>
      <c r="D146" s="525"/>
      <c r="E146" s="226"/>
    </row>
    <row r="147" spans="1:5" x14ac:dyDescent="0.25">
      <c r="A147" s="218" t="s">
        <v>209</v>
      </c>
      <c r="B147" s="218">
        <v>6137</v>
      </c>
      <c r="C147" s="231" t="s">
        <v>279</v>
      </c>
      <c r="D147" s="525"/>
      <c r="E147" s="226">
        <v>4000</v>
      </c>
    </row>
    <row r="148" spans="1:5" x14ac:dyDescent="0.25">
      <c r="A148" s="218" t="s">
        <v>210</v>
      </c>
      <c r="B148" s="218">
        <v>6138</v>
      </c>
      <c r="C148" s="231" t="s">
        <v>279</v>
      </c>
      <c r="D148" s="525"/>
      <c r="E148" s="226"/>
    </row>
    <row r="149" spans="1:5" x14ac:dyDescent="0.25">
      <c r="A149" s="218" t="s">
        <v>211</v>
      </c>
      <c r="B149" s="218">
        <v>6139</v>
      </c>
      <c r="C149" s="231" t="s">
        <v>279</v>
      </c>
      <c r="D149" s="525"/>
      <c r="E149" s="226">
        <v>20000</v>
      </c>
    </row>
    <row r="150" spans="1:5" x14ac:dyDescent="0.25">
      <c r="A150" s="218" t="s">
        <v>212</v>
      </c>
      <c r="B150" s="218">
        <v>6141</v>
      </c>
      <c r="C150" s="231" t="s">
        <v>279</v>
      </c>
      <c r="D150" s="525"/>
      <c r="E150" s="226"/>
    </row>
    <row r="151" spans="1:5" x14ac:dyDescent="0.25">
      <c r="A151" s="218" t="s">
        <v>213</v>
      </c>
      <c r="B151" s="218">
        <v>6142</v>
      </c>
      <c r="C151" s="231" t="s">
        <v>279</v>
      </c>
      <c r="D151" s="525"/>
      <c r="E151" s="226"/>
    </row>
    <row r="152" spans="1:5" x14ac:dyDescent="0.25">
      <c r="A152" s="218" t="s">
        <v>214</v>
      </c>
      <c r="B152" s="218">
        <v>6143</v>
      </c>
      <c r="C152" s="231" t="s">
        <v>279</v>
      </c>
      <c r="D152" s="525"/>
      <c r="E152" s="226"/>
    </row>
    <row r="153" spans="1:5" x14ac:dyDescent="0.25">
      <c r="A153" s="218" t="s">
        <v>215</v>
      </c>
      <c r="B153" s="218">
        <v>6144</v>
      </c>
      <c r="C153" s="231" t="s">
        <v>279</v>
      </c>
      <c r="D153" s="525"/>
      <c r="E153" s="226"/>
    </row>
    <row r="154" spans="1:5" x14ac:dyDescent="0.25">
      <c r="A154" s="218" t="s">
        <v>216</v>
      </c>
      <c r="B154" s="218">
        <v>6145</v>
      </c>
      <c r="C154" s="231" t="s">
        <v>279</v>
      </c>
      <c r="D154" s="525"/>
      <c r="E154" s="226"/>
    </row>
    <row r="155" spans="1:5" x14ac:dyDescent="0.25">
      <c r="A155" s="218" t="s">
        <v>217</v>
      </c>
      <c r="B155" s="218">
        <v>6146</v>
      </c>
      <c r="C155" s="231" t="s">
        <v>279</v>
      </c>
      <c r="D155" s="525"/>
      <c r="E155" s="226"/>
    </row>
    <row r="156" spans="1:5" x14ac:dyDescent="0.25">
      <c r="A156" s="218" t="s">
        <v>218</v>
      </c>
      <c r="B156" s="218">
        <v>6147</v>
      </c>
      <c r="C156" s="231" t="s">
        <v>279</v>
      </c>
      <c r="D156" s="525"/>
      <c r="E156" s="226"/>
    </row>
    <row r="157" spans="1:5" x14ac:dyDescent="0.25">
      <c r="A157" s="218" t="s">
        <v>219</v>
      </c>
      <c r="B157" s="218">
        <v>6148</v>
      </c>
      <c r="C157" s="231" t="s">
        <v>279</v>
      </c>
      <c r="D157" s="525"/>
      <c r="E157" s="226"/>
    </row>
    <row r="158" spans="1:5" x14ac:dyDescent="0.25">
      <c r="A158" s="218" t="s">
        <v>220</v>
      </c>
      <c r="B158" s="218">
        <v>6149</v>
      </c>
      <c r="C158" s="231" t="s">
        <v>279</v>
      </c>
      <c r="D158" s="525"/>
      <c r="E158" s="226"/>
    </row>
    <row r="159" spans="1:5" x14ac:dyDescent="0.25">
      <c r="A159" s="218" t="s">
        <v>221</v>
      </c>
      <c r="B159" s="218">
        <v>6151</v>
      </c>
      <c r="C159" s="231" t="s">
        <v>279</v>
      </c>
      <c r="D159" s="525"/>
      <c r="E159" s="226"/>
    </row>
    <row r="160" spans="1:5" x14ac:dyDescent="0.25">
      <c r="A160" s="218" t="s">
        <v>222</v>
      </c>
      <c r="B160" s="218">
        <v>6152</v>
      </c>
      <c r="C160" s="231" t="s">
        <v>279</v>
      </c>
      <c r="D160" s="525"/>
      <c r="E160" s="226"/>
    </row>
    <row r="161" spans="1:5" x14ac:dyDescent="0.25">
      <c r="A161" s="218" t="s">
        <v>223</v>
      </c>
      <c r="B161" s="218">
        <v>6153</v>
      </c>
      <c r="C161" s="231" t="s">
        <v>279</v>
      </c>
      <c r="D161" s="525"/>
      <c r="E161" s="226"/>
    </row>
    <row r="162" spans="1:5" x14ac:dyDescent="0.25">
      <c r="A162" s="218" t="s">
        <v>224</v>
      </c>
      <c r="B162" s="218">
        <v>6162</v>
      </c>
      <c r="C162" s="231" t="s">
        <v>279</v>
      </c>
      <c r="D162" s="525"/>
      <c r="E162" s="226"/>
    </row>
    <row r="163" spans="1:5" x14ac:dyDescent="0.25">
      <c r="A163" s="218" t="s">
        <v>225</v>
      </c>
      <c r="B163" s="218">
        <v>6163</v>
      </c>
      <c r="C163" s="231" t="s">
        <v>279</v>
      </c>
      <c r="D163" s="525"/>
      <c r="E163" s="226"/>
    </row>
    <row r="164" spans="1:5" x14ac:dyDescent="0.25">
      <c r="A164" s="218" t="s">
        <v>226</v>
      </c>
      <c r="B164" s="218">
        <v>6164</v>
      </c>
      <c r="C164" s="231" t="s">
        <v>279</v>
      </c>
      <c r="D164" s="525"/>
      <c r="E164" s="226"/>
    </row>
    <row r="165" spans="1:5" x14ac:dyDescent="0.25">
      <c r="A165" s="218" t="s">
        <v>227</v>
      </c>
      <c r="B165" s="218">
        <v>8211</v>
      </c>
      <c r="C165" s="231" t="s">
        <v>279</v>
      </c>
      <c r="D165" s="525"/>
      <c r="E165" s="226"/>
    </row>
    <row r="166" spans="1:5" x14ac:dyDescent="0.25">
      <c r="A166" s="218" t="s">
        <v>228</v>
      </c>
      <c r="B166" s="218">
        <v>8212</v>
      </c>
      <c r="C166" s="231" t="s">
        <v>279</v>
      </c>
      <c r="D166" s="525"/>
      <c r="E166" s="226"/>
    </row>
    <row r="167" spans="1:5" x14ac:dyDescent="0.25">
      <c r="A167" s="218" t="s">
        <v>229</v>
      </c>
      <c r="B167" s="218">
        <v>8213</v>
      </c>
      <c r="C167" s="231" t="s">
        <v>279</v>
      </c>
      <c r="D167" s="525"/>
      <c r="E167" s="226"/>
    </row>
    <row r="168" spans="1:5" x14ac:dyDescent="0.25">
      <c r="A168" s="218" t="s">
        <v>230</v>
      </c>
      <c r="B168" s="218">
        <v>8214</v>
      </c>
      <c r="C168" s="231" t="s">
        <v>279</v>
      </c>
      <c r="D168" s="525"/>
      <c r="E168" s="226"/>
    </row>
    <row r="169" spans="1:5" x14ac:dyDescent="0.25">
      <c r="A169" s="218" t="s">
        <v>231</v>
      </c>
      <c r="B169" s="218">
        <v>8215</v>
      </c>
      <c r="C169" s="231" t="s">
        <v>279</v>
      </c>
      <c r="D169" s="525"/>
      <c r="E169" s="226"/>
    </row>
    <row r="170" spans="1:5" x14ac:dyDescent="0.25">
      <c r="A170" s="218" t="s">
        <v>232</v>
      </c>
      <c r="B170" s="218">
        <v>8216</v>
      </c>
      <c r="C170" s="231" t="s">
        <v>279</v>
      </c>
      <c r="D170" s="526"/>
      <c r="E170" s="226"/>
    </row>
    <row r="171" spans="1:5" x14ac:dyDescent="0.25">
      <c r="A171" s="223" t="s">
        <v>233</v>
      </c>
      <c r="B171" s="223"/>
      <c r="C171" s="232"/>
      <c r="D171" s="223"/>
      <c r="E171" s="227">
        <f>+SUM(E139:E170)</f>
        <v>390000</v>
      </c>
    </row>
    <row r="172" spans="1:5" x14ac:dyDescent="0.25">
      <c r="A172" s="218" t="s">
        <v>202</v>
      </c>
      <c r="B172" s="218">
        <v>6111</v>
      </c>
      <c r="C172" s="231" t="s">
        <v>281</v>
      </c>
      <c r="D172" s="524" t="s">
        <v>280</v>
      </c>
      <c r="E172" s="226">
        <v>1566000</v>
      </c>
    </row>
    <row r="173" spans="1:5" x14ac:dyDescent="0.25">
      <c r="A173" s="218" t="s">
        <v>65</v>
      </c>
      <c r="B173" s="218">
        <v>6112</v>
      </c>
      <c r="C173" s="231" t="s">
        <v>281</v>
      </c>
      <c r="D173" s="525"/>
      <c r="E173" s="226">
        <v>226000</v>
      </c>
    </row>
    <row r="174" spans="1:5" x14ac:dyDescent="0.25">
      <c r="A174" s="218" t="s">
        <v>203</v>
      </c>
      <c r="B174" s="218">
        <v>6131</v>
      </c>
      <c r="C174" s="231" t="s">
        <v>281</v>
      </c>
      <c r="D174" s="525"/>
      <c r="E174" s="226">
        <v>55000</v>
      </c>
    </row>
    <row r="175" spans="1:5" x14ac:dyDescent="0.25">
      <c r="A175" s="218" t="s">
        <v>204</v>
      </c>
      <c r="B175" s="218">
        <v>6132</v>
      </c>
      <c r="C175" s="231" t="s">
        <v>281</v>
      </c>
      <c r="D175" s="525"/>
      <c r="E175" s="226">
        <v>74000</v>
      </c>
    </row>
    <row r="176" spans="1:5" x14ac:dyDescent="0.25">
      <c r="A176" s="218" t="s">
        <v>205</v>
      </c>
      <c r="B176" s="218">
        <v>6133</v>
      </c>
      <c r="C176" s="231" t="s">
        <v>281</v>
      </c>
      <c r="D176" s="525"/>
      <c r="E176" s="226"/>
    </row>
    <row r="177" spans="1:5" x14ac:dyDescent="0.25">
      <c r="A177" s="218" t="s">
        <v>206</v>
      </c>
      <c r="B177" s="218">
        <v>6134</v>
      </c>
      <c r="C177" s="231" t="s">
        <v>281</v>
      </c>
      <c r="D177" s="525"/>
      <c r="E177" s="226">
        <v>38000</v>
      </c>
    </row>
    <row r="178" spans="1:5" x14ac:dyDescent="0.25">
      <c r="A178" s="218" t="s">
        <v>207</v>
      </c>
      <c r="B178" s="218">
        <v>6135</v>
      </c>
      <c r="C178" s="231" t="s">
        <v>281</v>
      </c>
      <c r="D178" s="525"/>
      <c r="E178" s="226">
        <v>41000</v>
      </c>
    </row>
    <row r="179" spans="1:5" x14ac:dyDescent="0.25">
      <c r="A179" s="218" t="s">
        <v>208</v>
      </c>
      <c r="B179" s="218">
        <v>6136</v>
      </c>
      <c r="C179" s="231" t="s">
        <v>281</v>
      </c>
      <c r="D179" s="525"/>
      <c r="E179" s="226">
        <v>19000</v>
      </c>
    </row>
    <row r="180" spans="1:5" x14ac:dyDescent="0.25">
      <c r="A180" s="218" t="s">
        <v>209</v>
      </c>
      <c r="B180" s="218">
        <v>6137</v>
      </c>
      <c r="C180" s="231" t="s">
        <v>281</v>
      </c>
      <c r="D180" s="525"/>
      <c r="E180" s="226">
        <v>27000</v>
      </c>
    </row>
    <row r="181" spans="1:5" x14ac:dyDescent="0.25">
      <c r="A181" s="218" t="s">
        <v>210</v>
      </c>
      <c r="B181" s="218">
        <v>6138</v>
      </c>
      <c r="C181" s="231" t="s">
        <v>281</v>
      </c>
      <c r="D181" s="525"/>
      <c r="E181" s="226">
        <v>12000</v>
      </c>
    </row>
    <row r="182" spans="1:5" x14ac:dyDescent="0.25">
      <c r="A182" s="218" t="s">
        <v>211</v>
      </c>
      <c r="B182" s="218">
        <v>6139</v>
      </c>
      <c r="C182" s="231" t="s">
        <v>281</v>
      </c>
      <c r="D182" s="525"/>
      <c r="E182" s="226">
        <v>74000</v>
      </c>
    </row>
    <row r="183" spans="1:5" x14ac:dyDescent="0.25">
      <c r="A183" s="218" t="s">
        <v>212</v>
      </c>
      <c r="B183" s="218">
        <v>6141</v>
      </c>
      <c r="C183" s="231" t="s">
        <v>281</v>
      </c>
      <c r="D183" s="525"/>
      <c r="E183" s="226"/>
    </row>
    <row r="184" spans="1:5" x14ac:dyDescent="0.25">
      <c r="A184" s="218" t="s">
        <v>213</v>
      </c>
      <c r="B184" s="218">
        <v>6142</v>
      </c>
      <c r="C184" s="231" t="s">
        <v>281</v>
      </c>
      <c r="D184" s="525"/>
      <c r="E184" s="226"/>
    </row>
    <row r="185" spans="1:5" x14ac:dyDescent="0.25">
      <c r="A185" s="218" t="s">
        <v>214</v>
      </c>
      <c r="B185" s="218">
        <v>6143</v>
      </c>
      <c r="C185" s="231" t="s">
        <v>281</v>
      </c>
      <c r="D185" s="525"/>
      <c r="E185" s="226"/>
    </row>
    <row r="186" spans="1:5" x14ac:dyDescent="0.25">
      <c r="A186" s="218" t="s">
        <v>215</v>
      </c>
      <c r="B186" s="218">
        <v>6144</v>
      </c>
      <c r="C186" s="231" t="s">
        <v>281</v>
      </c>
      <c r="D186" s="525"/>
      <c r="E186" s="226"/>
    </row>
    <row r="187" spans="1:5" x14ac:dyDescent="0.25">
      <c r="A187" s="218" t="s">
        <v>216</v>
      </c>
      <c r="B187" s="218">
        <v>6145</v>
      </c>
      <c r="C187" s="231" t="s">
        <v>281</v>
      </c>
      <c r="D187" s="525"/>
      <c r="E187" s="226"/>
    </row>
    <row r="188" spans="1:5" x14ac:dyDescent="0.25">
      <c r="A188" s="218" t="s">
        <v>217</v>
      </c>
      <c r="B188" s="218">
        <v>6146</v>
      </c>
      <c r="C188" s="231" t="s">
        <v>281</v>
      </c>
      <c r="D188" s="525"/>
      <c r="E188" s="226"/>
    </row>
    <row r="189" spans="1:5" x14ac:dyDescent="0.25">
      <c r="A189" s="218" t="s">
        <v>218</v>
      </c>
      <c r="B189" s="218">
        <v>6147</v>
      </c>
      <c r="C189" s="231" t="s">
        <v>281</v>
      </c>
      <c r="D189" s="525"/>
      <c r="E189" s="226"/>
    </row>
    <row r="190" spans="1:5" x14ac:dyDescent="0.25">
      <c r="A190" s="218" t="s">
        <v>219</v>
      </c>
      <c r="B190" s="218">
        <v>6148</v>
      </c>
      <c r="C190" s="231" t="s">
        <v>281</v>
      </c>
      <c r="D190" s="525"/>
      <c r="E190" s="226"/>
    </row>
    <row r="191" spans="1:5" x14ac:dyDescent="0.25">
      <c r="A191" s="218" t="s">
        <v>220</v>
      </c>
      <c r="B191" s="218">
        <v>6149</v>
      </c>
      <c r="C191" s="231" t="s">
        <v>281</v>
      </c>
      <c r="D191" s="525"/>
      <c r="E191" s="226"/>
    </row>
    <row r="192" spans="1:5" x14ac:dyDescent="0.25">
      <c r="A192" s="218" t="s">
        <v>221</v>
      </c>
      <c r="B192" s="218">
        <v>6151</v>
      </c>
      <c r="C192" s="231" t="s">
        <v>281</v>
      </c>
      <c r="D192" s="525"/>
      <c r="E192" s="226"/>
    </row>
    <row r="193" spans="1:5" x14ac:dyDescent="0.25">
      <c r="A193" s="218" t="s">
        <v>222</v>
      </c>
      <c r="B193" s="218">
        <v>6152</v>
      </c>
      <c r="C193" s="231" t="s">
        <v>281</v>
      </c>
      <c r="D193" s="525"/>
      <c r="E193" s="226"/>
    </row>
    <row r="194" spans="1:5" x14ac:dyDescent="0.25">
      <c r="A194" s="218" t="s">
        <v>223</v>
      </c>
      <c r="B194" s="218">
        <v>6153</v>
      </c>
      <c r="C194" s="231" t="s">
        <v>281</v>
      </c>
      <c r="D194" s="525"/>
      <c r="E194" s="226"/>
    </row>
    <row r="195" spans="1:5" x14ac:dyDescent="0.25">
      <c r="A195" s="218" t="s">
        <v>224</v>
      </c>
      <c r="B195" s="218">
        <v>6162</v>
      </c>
      <c r="C195" s="231" t="s">
        <v>281</v>
      </c>
      <c r="D195" s="525"/>
      <c r="E195" s="226"/>
    </row>
    <row r="196" spans="1:5" x14ac:dyDescent="0.25">
      <c r="A196" s="218" t="s">
        <v>225</v>
      </c>
      <c r="B196" s="218">
        <v>6163</v>
      </c>
      <c r="C196" s="231" t="s">
        <v>281</v>
      </c>
      <c r="D196" s="525"/>
      <c r="E196" s="226"/>
    </row>
    <row r="197" spans="1:5" x14ac:dyDescent="0.25">
      <c r="A197" s="218" t="s">
        <v>226</v>
      </c>
      <c r="B197" s="218">
        <v>6164</v>
      </c>
      <c r="C197" s="231" t="s">
        <v>281</v>
      </c>
      <c r="D197" s="525"/>
      <c r="E197" s="226"/>
    </row>
    <row r="198" spans="1:5" x14ac:dyDescent="0.25">
      <c r="A198" s="218" t="s">
        <v>227</v>
      </c>
      <c r="B198" s="218">
        <v>8211</v>
      </c>
      <c r="C198" s="231" t="s">
        <v>281</v>
      </c>
      <c r="D198" s="525"/>
      <c r="E198" s="226"/>
    </row>
    <row r="199" spans="1:5" x14ac:dyDescent="0.25">
      <c r="A199" s="218" t="s">
        <v>228</v>
      </c>
      <c r="B199" s="218">
        <v>8212</v>
      </c>
      <c r="C199" s="231" t="s">
        <v>281</v>
      </c>
      <c r="D199" s="525"/>
      <c r="E199" s="226"/>
    </row>
    <row r="200" spans="1:5" x14ac:dyDescent="0.25">
      <c r="A200" s="218" t="s">
        <v>229</v>
      </c>
      <c r="B200" s="218">
        <v>8213</v>
      </c>
      <c r="C200" s="231" t="s">
        <v>281</v>
      </c>
      <c r="D200" s="525"/>
      <c r="E200" s="226">
        <v>30000</v>
      </c>
    </row>
    <row r="201" spans="1:5" x14ac:dyDescent="0.25">
      <c r="A201" s="218" t="s">
        <v>230</v>
      </c>
      <c r="B201" s="218">
        <v>8214</v>
      </c>
      <c r="C201" s="231" t="s">
        <v>281</v>
      </c>
      <c r="D201" s="525"/>
      <c r="E201" s="226"/>
    </row>
    <row r="202" spans="1:5" x14ac:dyDescent="0.25">
      <c r="A202" s="218" t="s">
        <v>231</v>
      </c>
      <c r="B202" s="218">
        <v>8215</v>
      </c>
      <c r="C202" s="231" t="s">
        <v>281</v>
      </c>
      <c r="D202" s="525"/>
      <c r="E202" s="226">
        <v>50000</v>
      </c>
    </row>
    <row r="203" spans="1:5" x14ac:dyDescent="0.25">
      <c r="A203" s="218" t="s">
        <v>232</v>
      </c>
      <c r="B203" s="218">
        <v>8216</v>
      </c>
      <c r="C203" s="231" t="s">
        <v>281</v>
      </c>
      <c r="D203" s="526"/>
      <c r="E203" s="226"/>
    </row>
    <row r="204" spans="1:5" x14ac:dyDescent="0.25">
      <c r="A204" s="223" t="s">
        <v>233</v>
      </c>
      <c r="B204" s="223"/>
      <c r="C204" s="232"/>
      <c r="D204" s="223"/>
      <c r="E204" s="227">
        <f>+SUM(E172:E203)</f>
        <v>2212000</v>
      </c>
    </row>
    <row r="205" spans="1:5" x14ac:dyDescent="0.25">
      <c r="A205" s="218" t="s">
        <v>202</v>
      </c>
      <c r="B205" s="218">
        <v>6111</v>
      </c>
      <c r="C205" s="231" t="s">
        <v>283</v>
      </c>
      <c r="D205" s="527" t="s">
        <v>282</v>
      </c>
      <c r="E205" s="226">
        <v>278000</v>
      </c>
    </row>
    <row r="206" spans="1:5" x14ac:dyDescent="0.25">
      <c r="A206" s="218" t="s">
        <v>65</v>
      </c>
      <c r="B206" s="218">
        <v>6112</v>
      </c>
      <c r="C206" s="231" t="s">
        <v>283</v>
      </c>
      <c r="D206" s="528"/>
      <c r="E206" s="226">
        <v>39000</v>
      </c>
    </row>
    <row r="207" spans="1:5" x14ac:dyDescent="0.25">
      <c r="A207" s="218" t="s">
        <v>203</v>
      </c>
      <c r="B207" s="218">
        <v>6131</v>
      </c>
      <c r="C207" s="231" t="s">
        <v>283</v>
      </c>
      <c r="D207" s="528"/>
      <c r="E207" s="226">
        <v>20000</v>
      </c>
    </row>
    <row r="208" spans="1:5" x14ac:dyDescent="0.25">
      <c r="A208" s="218" t="s">
        <v>204</v>
      </c>
      <c r="B208" s="218">
        <v>6132</v>
      </c>
      <c r="C208" s="231" t="s">
        <v>283</v>
      </c>
      <c r="D208" s="528"/>
      <c r="E208" s="226">
        <v>11000</v>
      </c>
    </row>
    <row r="209" spans="1:5" x14ac:dyDescent="0.25">
      <c r="A209" s="218" t="s">
        <v>205</v>
      </c>
      <c r="B209" s="218">
        <v>6133</v>
      </c>
      <c r="C209" s="231" t="s">
        <v>283</v>
      </c>
      <c r="D209" s="528"/>
      <c r="E209" s="226"/>
    </row>
    <row r="210" spans="1:5" x14ac:dyDescent="0.25">
      <c r="A210" s="218" t="s">
        <v>206</v>
      </c>
      <c r="B210" s="218">
        <v>6134</v>
      </c>
      <c r="C210" s="231" t="s">
        <v>283</v>
      </c>
      <c r="D210" s="528"/>
      <c r="E210" s="226">
        <v>4000</v>
      </c>
    </row>
    <row r="211" spans="1:5" x14ac:dyDescent="0.25">
      <c r="A211" s="218" t="s">
        <v>207</v>
      </c>
      <c r="B211" s="218">
        <v>6135</v>
      </c>
      <c r="C211" s="231" t="s">
        <v>283</v>
      </c>
      <c r="D211" s="528"/>
      <c r="E211" s="226">
        <v>1000</v>
      </c>
    </row>
    <row r="212" spans="1:5" x14ac:dyDescent="0.25">
      <c r="A212" s="218" t="s">
        <v>208</v>
      </c>
      <c r="B212" s="218">
        <v>6136</v>
      </c>
      <c r="C212" s="231" t="s">
        <v>283</v>
      </c>
      <c r="D212" s="528"/>
      <c r="E212" s="226"/>
    </row>
    <row r="213" spans="1:5" x14ac:dyDescent="0.25">
      <c r="A213" s="218" t="s">
        <v>209</v>
      </c>
      <c r="B213" s="218">
        <v>6137</v>
      </c>
      <c r="C213" s="231" t="s">
        <v>283</v>
      </c>
      <c r="D213" s="528"/>
      <c r="E213" s="226">
        <v>2000</v>
      </c>
    </row>
    <row r="214" spans="1:5" x14ac:dyDescent="0.25">
      <c r="A214" s="218" t="s">
        <v>210</v>
      </c>
      <c r="B214" s="218">
        <v>6138</v>
      </c>
      <c r="C214" s="231" t="s">
        <v>283</v>
      </c>
      <c r="D214" s="528"/>
      <c r="E214" s="226"/>
    </row>
    <row r="215" spans="1:5" x14ac:dyDescent="0.25">
      <c r="A215" s="218" t="s">
        <v>211</v>
      </c>
      <c r="B215" s="218">
        <v>6139</v>
      </c>
      <c r="C215" s="231" t="s">
        <v>283</v>
      </c>
      <c r="D215" s="528"/>
      <c r="E215" s="226">
        <v>20000</v>
      </c>
    </row>
    <row r="216" spans="1:5" x14ac:dyDescent="0.25">
      <c r="A216" s="218" t="s">
        <v>212</v>
      </c>
      <c r="B216" s="218">
        <v>6141</v>
      </c>
      <c r="C216" s="231" t="s">
        <v>283</v>
      </c>
      <c r="D216" s="528"/>
      <c r="E216" s="226"/>
    </row>
    <row r="217" spans="1:5" x14ac:dyDescent="0.25">
      <c r="A217" s="218" t="s">
        <v>213</v>
      </c>
      <c r="B217" s="218">
        <v>6142</v>
      </c>
      <c r="C217" s="231" t="s">
        <v>283</v>
      </c>
      <c r="D217" s="528"/>
      <c r="E217" s="226">
        <v>110000</v>
      </c>
    </row>
    <row r="218" spans="1:5" x14ac:dyDescent="0.25">
      <c r="A218" s="218" t="s">
        <v>214</v>
      </c>
      <c r="B218" s="218">
        <v>6143</v>
      </c>
      <c r="C218" s="231" t="s">
        <v>283</v>
      </c>
      <c r="D218" s="528"/>
      <c r="E218" s="226">
        <v>1342000</v>
      </c>
    </row>
    <row r="219" spans="1:5" x14ac:dyDescent="0.25">
      <c r="A219" s="218" t="s">
        <v>215</v>
      </c>
      <c r="B219" s="218">
        <v>6144</v>
      </c>
      <c r="C219" s="231" t="s">
        <v>283</v>
      </c>
      <c r="D219" s="528"/>
      <c r="E219" s="226"/>
    </row>
    <row r="220" spans="1:5" x14ac:dyDescent="0.25">
      <c r="A220" s="218" t="s">
        <v>216</v>
      </c>
      <c r="B220" s="218">
        <v>6145</v>
      </c>
      <c r="C220" s="231" t="s">
        <v>283</v>
      </c>
      <c r="D220" s="528"/>
      <c r="E220" s="226"/>
    </row>
    <row r="221" spans="1:5" x14ac:dyDescent="0.25">
      <c r="A221" s="218" t="s">
        <v>217</v>
      </c>
      <c r="B221" s="218">
        <v>6146</v>
      </c>
      <c r="C221" s="231" t="s">
        <v>283</v>
      </c>
      <c r="D221" s="528"/>
      <c r="E221" s="226"/>
    </row>
    <row r="222" spans="1:5" x14ac:dyDescent="0.25">
      <c r="A222" s="218" t="s">
        <v>218</v>
      </c>
      <c r="B222" s="218">
        <v>6147</v>
      </c>
      <c r="C222" s="231" t="s">
        <v>283</v>
      </c>
      <c r="D222" s="528"/>
      <c r="E222" s="226"/>
    </row>
    <row r="223" spans="1:5" x14ac:dyDescent="0.25">
      <c r="A223" s="218" t="s">
        <v>219</v>
      </c>
      <c r="B223" s="218">
        <v>6148</v>
      </c>
      <c r="C223" s="231" t="s">
        <v>283</v>
      </c>
      <c r="D223" s="528"/>
      <c r="E223" s="226"/>
    </row>
    <row r="224" spans="1:5" x14ac:dyDescent="0.25">
      <c r="A224" s="218" t="s">
        <v>220</v>
      </c>
      <c r="B224" s="218">
        <v>6149</v>
      </c>
      <c r="C224" s="231" t="s">
        <v>283</v>
      </c>
      <c r="D224" s="528"/>
      <c r="E224" s="226"/>
    </row>
    <row r="225" spans="1:5" x14ac:dyDescent="0.25">
      <c r="A225" s="218" t="s">
        <v>221</v>
      </c>
      <c r="B225" s="218">
        <v>6151</v>
      </c>
      <c r="C225" s="231" t="s">
        <v>283</v>
      </c>
      <c r="D225" s="528"/>
      <c r="E225" s="226"/>
    </row>
    <row r="226" spans="1:5" x14ac:dyDescent="0.25">
      <c r="A226" s="218" t="s">
        <v>222</v>
      </c>
      <c r="B226" s="218">
        <v>6152</v>
      </c>
      <c r="C226" s="231" t="s">
        <v>283</v>
      </c>
      <c r="D226" s="528"/>
      <c r="E226" s="226"/>
    </row>
    <row r="227" spans="1:5" x14ac:dyDescent="0.25">
      <c r="A227" s="218" t="s">
        <v>223</v>
      </c>
      <c r="B227" s="218">
        <v>6153</v>
      </c>
      <c r="C227" s="231" t="s">
        <v>283</v>
      </c>
      <c r="D227" s="528"/>
      <c r="E227" s="226"/>
    </row>
    <row r="228" spans="1:5" x14ac:dyDescent="0.25">
      <c r="A228" s="218" t="s">
        <v>224</v>
      </c>
      <c r="B228" s="218">
        <v>6162</v>
      </c>
      <c r="C228" s="231" t="s">
        <v>283</v>
      </c>
      <c r="D228" s="528"/>
      <c r="E228" s="226"/>
    </row>
    <row r="229" spans="1:5" x14ac:dyDescent="0.25">
      <c r="A229" s="218" t="s">
        <v>225</v>
      </c>
      <c r="B229" s="218">
        <v>6163</v>
      </c>
      <c r="C229" s="231" t="s">
        <v>283</v>
      </c>
      <c r="D229" s="528"/>
      <c r="E229" s="226"/>
    </row>
    <row r="230" spans="1:5" x14ac:dyDescent="0.25">
      <c r="A230" s="218" t="s">
        <v>226</v>
      </c>
      <c r="B230" s="218">
        <v>6164</v>
      </c>
      <c r="C230" s="231" t="s">
        <v>283</v>
      </c>
      <c r="D230" s="528"/>
      <c r="E230" s="226"/>
    </row>
    <row r="231" spans="1:5" x14ac:dyDescent="0.25">
      <c r="A231" s="218" t="s">
        <v>227</v>
      </c>
      <c r="B231" s="218">
        <v>8211</v>
      </c>
      <c r="C231" s="231" t="s">
        <v>283</v>
      </c>
      <c r="D231" s="528"/>
      <c r="E231" s="226"/>
    </row>
    <row r="232" spans="1:5" x14ac:dyDescent="0.25">
      <c r="A232" s="218" t="s">
        <v>228</v>
      </c>
      <c r="B232" s="218">
        <v>8212</v>
      </c>
      <c r="C232" s="231" t="s">
        <v>283</v>
      </c>
      <c r="D232" s="528"/>
      <c r="E232" s="226"/>
    </row>
    <row r="233" spans="1:5" x14ac:dyDescent="0.25">
      <c r="A233" s="218" t="s">
        <v>229</v>
      </c>
      <c r="B233" s="218">
        <v>8213</v>
      </c>
      <c r="C233" s="231" t="s">
        <v>283</v>
      </c>
      <c r="D233" s="528"/>
      <c r="E233" s="226"/>
    </row>
    <row r="234" spans="1:5" x14ac:dyDescent="0.25">
      <c r="A234" s="218" t="s">
        <v>230</v>
      </c>
      <c r="B234" s="218">
        <v>8214</v>
      </c>
      <c r="C234" s="231" t="s">
        <v>283</v>
      </c>
      <c r="D234" s="528"/>
      <c r="E234" s="226"/>
    </row>
    <row r="235" spans="1:5" x14ac:dyDescent="0.25">
      <c r="A235" s="218" t="s">
        <v>231</v>
      </c>
      <c r="B235" s="218">
        <v>8215</v>
      </c>
      <c r="C235" s="231" t="s">
        <v>283</v>
      </c>
      <c r="D235" s="528"/>
      <c r="E235" s="226"/>
    </row>
    <row r="236" spans="1:5" x14ac:dyDescent="0.25">
      <c r="A236" s="218" t="s">
        <v>232</v>
      </c>
      <c r="B236" s="218">
        <v>8216</v>
      </c>
      <c r="C236" s="231" t="s">
        <v>283</v>
      </c>
      <c r="D236" s="529"/>
      <c r="E236" s="226"/>
    </row>
    <row r="237" spans="1:5" x14ac:dyDescent="0.25">
      <c r="A237" s="223" t="s">
        <v>233</v>
      </c>
      <c r="B237" s="223"/>
      <c r="C237" s="232"/>
      <c r="D237" s="223"/>
      <c r="E237" s="227">
        <f>+SUM(E205:E236)</f>
        <v>1827000</v>
      </c>
    </row>
    <row r="238" spans="1:5" x14ac:dyDescent="0.25">
      <c r="A238" s="218" t="s">
        <v>202</v>
      </c>
      <c r="B238" s="218">
        <v>6111</v>
      </c>
      <c r="C238" s="231" t="s">
        <v>285</v>
      </c>
      <c r="D238" s="527" t="s">
        <v>284</v>
      </c>
      <c r="E238" s="226">
        <v>410000</v>
      </c>
    </row>
    <row r="239" spans="1:5" x14ac:dyDescent="0.25">
      <c r="A239" s="218" t="s">
        <v>65</v>
      </c>
      <c r="B239" s="218">
        <v>6112</v>
      </c>
      <c r="C239" s="231" t="s">
        <v>285</v>
      </c>
      <c r="D239" s="528"/>
      <c r="E239" s="226">
        <v>55000</v>
      </c>
    </row>
    <row r="240" spans="1:5" x14ac:dyDescent="0.25">
      <c r="A240" s="218" t="s">
        <v>203</v>
      </c>
      <c r="B240" s="218">
        <v>6131</v>
      </c>
      <c r="C240" s="231" t="s">
        <v>285</v>
      </c>
      <c r="D240" s="528"/>
      <c r="E240" s="226">
        <v>33000</v>
      </c>
    </row>
    <row r="241" spans="1:5" x14ac:dyDescent="0.25">
      <c r="A241" s="218" t="s">
        <v>204</v>
      </c>
      <c r="B241" s="218">
        <v>6132</v>
      </c>
      <c r="C241" s="231" t="s">
        <v>285</v>
      </c>
      <c r="D241" s="528"/>
      <c r="E241" s="226">
        <v>15000</v>
      </c>
    </row>
    <row r="242" spans="1:5" x14ac:dyDescent="0.25">
      <c r="A242" s="218" t="s">
        <v>205</v>
      </c>
      <c r="B242" s="218">
        <v>6133</v>
      </c>
      <c r="C242" s="231" t="s">
        <v>285</v>
      </c>
      <c r="D242" s="528"/>
      <c r="E242" s="226"/>
    </row>
    <row r="243" spans="1:5" x14ac:dyDescent="0.25">
      <c r="A243" s="218" t="s">
        <v>206</v>
      </c>
      <c r="B243" s="218">
        <v>6134</v>
      </c>
      <c r="C243" s="231" t="s">
        <v>285</v>
      </c>
      <c r="D243" s="528"/>
      <c r="E243" s="226">
        <v>8000</v>
      </c>
    </row>
    <row r="244" spans="1:5" x14ac:dyDescent="0.25">
      <c r="A244" s="218" t="s">
        <v>207</v>
      </c>
      <c r="B244" s="218">
        <v>6135</v>
      </c>
      <c r="C244" s="231" t="s">
        <v>285</v>
      </c>
      <c r="D244" s="528"/>
      <c r="E244" s="226">
        <v>2000</v>
      </c>
    </row>
    <row r="245" spans="1:5" x14ac:dyDescent="0.25">
      <c r="A245" s="218" t="s">
        <v>208</v>
      </c>
      <c r="B245" s="218">
        <v>6136</v>
      </c>
      <c r="C245" s="231" t="s">
        <v>285</v>
      </c>
      <c r="D245" s="528"/>
      <c r="E245" s="226"/>
    </row>
    <row r="246" spans="1:5" x14ac:dyDescent="0.25">
      <c r="A246" s="218" t="s">
        <v>209</v>
      </c>
      <c r="B246" s="218">
        <v>6137</v>
      </c>
      <c r="C246" s="231" t="s">
        <v>285</v>
      </c>
      <c r="D246" s="528"/>
      <c r="E246" s="226">
        <v>7000</v>
      </c>
    </row>
    <row r="247" spans="1:5" x14ac:dyDescent="0.25">
      <c r="A247" s="218" t="s">
        <v>210</v>
      </c>
      <c r="B247" s="218">
        <v>6138</v>
      </c>
      <c r="C247" s="231" t="s">
        <v>285</v>
      </c>
      <c r="D247" s="528"/>
      <c r="E247" s="226"/>
    </row>
    <row r="248" spans="1:5" x14ac:dyDescent="0.25">
      <c r="A248" s="218" t="s">
        <v>211</v>
      </c>
      <c r="B248" s="218">
        <v>6139</v>
      </c>
      <c r="C248" s="231" t="s">
        <v>285</v>
      </c>
      <c r="D248" s="528"/>
      <c r="E248" s="226">
        <v>95000</v>
      </c>
    </row>
    <row r="249" spans="1:5" x14ac:dyDescent="0.25">
      <c r="A249" s="218" t="s">
        <v>212</v>
      </c>
      <c r="B249" s="218">
        <v>6141</v>
      </c>
      <c r="C249" s="231" t="s">
        <v>285</v>
      </c>
      <c r="D249" s="528"/>
      <c r="E249" s="226"/>
    </row>
    <row r="250" spans="1:5" x14ac:dyDescent="0.25">
      <c r="A250" s="218" t="s">
        <v>213</v>
      </c>
      <c r="B250" s="218">
        <v>6142</v>
      </c>
      <c r="C250" s="231" t="s">
        <v>285</v>
      </c>
      <c r="D250" s="528"/>
      <c r="E250" s="226"/>
    </row>
    <row r="251" spans="1:5" x14ac:dyDescent="0.25">
      <c r="A251" s="218" t="s">
        <v>214</v>
      </c>
      <c r="B251" s="218">
        <v>6143</v>
      </c>
      <c r="C251" s="231" t="s">
        <v>285</v>
      </c>
      <c r="D251" s="528"/>
      <c r="E251" s="226">
        <v>4388000</v>
      </c>
    </row>
    <row r="252" spans="1:5" x14ac:dyDescent="0.25">
      <c r="A252" s="218" t="s">
        <v>215</v>
      </c>
      <c r="B252" s="218">
        <v>6144</v>
      </c>
      <c r="C252" s="231" t="s">
        <v>285</v>
      </c>
      <c r="D252" s="528"/>
      <c r="E252" s="226"/>
    </row>
    <row r="253" spans="1:5" x14ac:dyDescent="0.25">
      <c r="A253" s="218" t="s">
        <v>216</v>
      </c>
      <c r="B253" s="218">
        <v>6145</v>
      </c>
      <c r="C253" s="231" t="s">
        <v>285</v>
      </c>
      <c r="D253" s="528"/>
      <c r="E253" s="226"/>
    </row>
    <row r="254" spans="1:5" x14ac:dyDescent="0.25">
      <c r="A254" s="218" t="s">
        <v>217</v>
      </c>
      <c r="B254" s="218">
        <v>6146</v>
      </c>
      <c r="C254" s="231" t="s">
        <v>285</v>
      </c>
      <c r="D254" s="528"/>
      <c r="E254" s="226"/>
    </row>
    <row r="255" spans="1:5" x14ac:dyDescent="0.25">
      <c r="A255" s="218" t="s">
        <v>218</v>
      </c>
      <c r="B255" s="218">
        <v>6147</v>
      </c>
      <c r="C255" s="231" t="s">
        <v>285</v>
      </c>
      <c r="D255" s="528"/>
      <c r="E255" s="226"/>
    </row>
    <row r="256" spans="1:5" x14ac:dyDescent="0.25">
      <c r="A256" s="218" t="s">
        <v>219</v>
      </c>
      <c r="B256" s="218">
        <v>6148</v>
      </c>
      <c r="C256" s="231" t="s">
        <v>285</v>
      </c>
      <c r="D256" s="528"/>
      <c r="E256" s="226"/>
    </row>
    <row r="257" spans="1:5" x14ac:dyDescent="0.25">
      <c r="A257" s="218" t="s">
        <v>220</v>
      </c>
      <c r="B257" s="218">
        <v>6149</v>
      </c>
      <c r="C257" s="231" t="s">
        <v>285</v>
      </c>
      <c r="D257" s="528"/>
      <c r="E257" s="226"/>
    </row>
    <row r="258" spans="1:5" x14ac:dyDescent="0.25">
      <c r="A258" s="218" t="s">
        <v>221</v>
      </c>
      <c r="B258" s="218">
        <v>6151</v>
      </c>
      <c r="C258" s="231" t="s">
        <v>285</v>
      </c>
      <c r="D258" s="528"/>
      <c r="E258" s="226"/>
    </row>
    <row r="259" spans="1:5" x14ac:dyDescent="0.25">
      <c r="A259" s="218" t="s">
        <v>222</v>
      </c>
      <c r="B259" s="218">
        <v>6152</v>
      </c>
      <c r="C259" s="231" t="s">
        <v>285</v>
      </c>
      <c r="D259" s="528"/>
      <c r="E259" s="226"/>
    </row>
    <row r="260" spans="1:5" x14ac:dyDescent="0.25">
      <c r="A260" s="218" t="s">
        <v>223</v>
      </c>
      <c r="B260" s="218">
        <v>6153</v>
      </c>
      <c r="C260" s="231" t="s">
        <v>285</v>
      </c>
      <c r="D260" s="528"/>
      <c r="E260" s="226"/>
    </row>
    <row r="261" spans="1:5" x14ac:dyDescent="0.25">
      <c r="A261" s="218" t="s">
        <v>224</v>
      </c>
      <c r="B261" s="218">
        <v>6162</v>
      </c>
      <c r="C261" s="231" t="s">
        <v>285</v>
      </c>
      <c r="D261" s="528"/>
      <c r="E261" s="226"/>
    </row>
    <row r="262" spans="1:5" x14ac:dyDescent="0.25">
      <c r="A262" s="218" t="s">
        <v>225</v>
      </c>
      <c r="B262" s="218">
        <v>6163</v>
      </c>
      <c r="C262" s="231" t="s">
        <v>285</v>
      </c>
      <c r="D262" s="528"/>
      <c r="E262" s="226"/>
    </row>
    <row r="263" spans="1:5" x14ac:dyDescent="0.25">
      <c r="A263" s="218" t="s">
        <v>226</v>
      </c>
      <c r="B263" s="218">
        <v>6164</v>
      </c>
      <c r="C263" s="231" t="s">
        <v>285</v>
      </c>
      <c r="D263" s="528"/>
      <c r="E263" s="226"/>
    </row>
    <row r="264" spans="1:5" x14ac:dyDescent="0.25">
      <c r="A264" s="218" t="s">
        <v>227</v>
      </c>
      <c r="B264" s="218">
        <v>8211</v>
      </c>
      <c r="C264" s="231" t="s">
        <v>285</v>
      </c>
      <c r="D264" s="528"/>
      <c r="E264" s="226"/>
    </row>
    <row r="265" spans="1:5" x14ac:dyDescent="0.25">
      <c r="A265" s="218" t="s">
        <v>228</v>
      </c>
      <c r="B265" s="218">
        <v>8212</v>
      </c>
      <c r="C265" s="231" t="s">
        <v>285</v>
      </c>
      <c r="D265" s="528"/>
      <c r="E265" s="226"/>
    </row>
    <row r="266" spans="1:5" x14ac:dyDescent="0.25">
      <c r="A266" s="218" t="s">
        <v>229</v>
      </c>
      <c r="B266" s="218">
        <v>8213</v>
      </c>
      <c r="C266" s="231" t="s">
        <v>285</v>
      </c>
      <c r="D266" s="528"/>
      <c r="E266" s="226"/>
    </row>
    <row r="267" spans="1:5" x14ac:dyDescent="0.25">
      <c r="A267" s="218" t="s">
        <v>230</v>
      </c>
      <c r="B267" s="218">
        <v>8214</v>
      </c>
      <c r="C267" s="231" t="s">
        <v>285</v>
      </c>
      <c r="D267" s="528"/>
      <c r="E267" s="226"/>
    </row>
    <row r="268" spans="1:5" x14ac:dyDescent="0.25">
      <c r="A268" s="218" t="s">
        <v>231</v>
      </c>
      <c r="B268" s="218">
        <v>8215</v>
      </c>
      <c r="C268" s="231" t="s">
        <v>285</v>
      </c>
      <c r="D268" s="528"/>
      <c r="E268" s="226"/>
    </row>
    <row r="269" spans="1:5" x14ac:dyDescent="0.25">
      <c r="A269" s="218" t="s">
        <v>232</v>
      </c>
      <c r="B269" s="218">
        <v>8216</v>
      </c>
      <c r="C269" s="231" t="s">
        <v>285</v>
      </c>
      <c r="D269" s="529"/>
      <c r="E269" s="226"/>
    </row>
    <row r="270" spans="1:5" x14ac:dyDescent="0.25">
      <c r="A270" s="223" t="s">
        <v>233</v>
      </c>
      <c r="B270" s="223"/>
      <c r="C270" s="232"/>
      <c r="D270" s="223"/>
      <c r="E270" s="227">
        <f>+SUM(E238:E269)</f>
        <v>5013000</v>
      </c>
    </row>
    <row r="271" spans="1:5" x14ac:dyDescent="0.25">
      <c r="A271" s="223"/>
      <c r="B271" s="223"/>
      <c r="C271" s="232"/>
      <c r="D271" s="223"/>
      <c r="E271" s="227"/>
    </row>
    <row r="272" spans="1:5" x14ac:dyDescent="0.25">
      <c r="A272" s="235" t="s">
        <v>234</v>
      </c>
      <c r="B272" s="236"/>
      <c r="C272" s="237"/>
      <c r="D272" s="236"/>
      <c r="E272" s="238">
        <f>+E39+E72+E105+E138+E171+E204+E237+E270</f>
        <v>11897000</v>
      </c>
    </row>
    <row r="273" spans="1:5" x14ac:dyDescent="0.25">
      <c r="A273" s="218" t="s">
        <v>235</v>
      </c>
      <c r="B273" s="218">
        <v>6111</v>
      </c>
      <c r="C273" s="233"/>
      <c r="D273" s="219"/>
      <c r="E273" s="228">
        <f>E7+E40+E73+E106+E139+E172+E205+E238+E271</f>
        <v>4140000</v>
      </c>
    </row>
    <row r="274" spans="1:5" x14ac:dyDescent="0.25">
      <c r="A274" s="218" t="s">
        <v>236</v>
      </c>
      <c r="B274" s="218">
        <v>6112</v>
      </c>
      <c r="C274" s="233"/>
      <c r="D274" s="219"/>
      <c r="E274" s="228">
        <f>E8+E41+E74+E107+E140+E173+E206+E239</f>
        <v>620000</v>
      </c>
    </row>
    <row r="275" spans="1:5" x14ac:dyDescent="0.25">
      <c r="A275" s="218" t="s">
        <v>237</v>
      </c>
      <c r="B275" s="218">
        <v>6131</v>
      </c>
      <c r="C275" s="233"/>
      <c r="D275" s="219"/>
      <c r="E275" s="228">
        <f>E9+E42+E75+E108+E141+E174+E207+E240</f>
        <v>279000</v>
      </c>
    </row>
    <row r="276" spans="1:5" x14ac:dyDescent="0.25">
      <c r="A276" s="218" t="s">
        <v>238</v>
      </c>
      <c r="B276" s="218">
        <v>6132</v>
      </c>
      <c r="C276" s="233"/>
      <c r="D276" s="219"/>
      <c r="E276" s="228">
        <f>E10+E43+E76+E109+E142+E175+E208+E241</f>
        <v>135000</v>
      </c>
    </row>
    <row r="277" spans="1:5" x14ac:dyDescent="0.25">
      <c r="A277" s="218" t="s">
        <v>239</v>
      </c>
      <c r="B277" s="218">
        <v>6133</v>
      </c>
      <c r="C277" s="233"/>
      <c r="D277" s="219"/>
      <c r="E277" s="228">
        <f t="shared" ref="E277:E304" si="0">E11+E44+E77+E110+E143+E176+E209+E242</f>
        <v>0</v>
      </c>
    </row>
    <row r="278" spans="1:5" x14ac:dyDescent="0.25">
      <c r="A278" s="218" t="s">
        <v>240</v>
      </c>
      <c r="B278" s="218">
        <v>6134</v>
      </c>
      <c r="C278" s="233"/>
      <c r="D278" s="219"/>
      <c r="E278" s="228">
        <f t="shared" si="0"/>
        <v>78000</v>
      </c>
    </row>
    <row r="279" spans="1:5" x14ac:dyDescent="0.25">
      <c r="A279" s="218" t="s">
        <v>241</v>
      </c>
      <c r="B279" s="218">
        <v>6135</v>
      </c>
      <c r="C279" s="233"/>
      <c r="D279" s="219"/>
      <c r="E279" s="228">
        <f t="shared" si="0"/>
        <v>49000</v>
      </c>
    </row>
    <row r="280" spans="1:5" x14ac:dyDescent="0.25">
      <c r="A280" s="218" t="s">
        <v>242</v>
      </c>
      <c r="B280" s="218">
        <v>6136</v>
      </c>
      <c r="C280" s="233"/>
      <c r="D280" s="219"/>
      <c r="E280" s="228">
        <f t="shared" si="0"/>
        <v>38000</v>
      </c>
    </row>
    <row r="281" spans="1:5" x14ac:dyDescent="0.25">
      <c r="A281" s="218" t="s">
        <v>243</v>
      </c>
      <c r="B281" s="218">
        <v>6137</v>
      </c>
      <c r="C281" s="233"/>
      <c r="D281" s="219"/>
      <c r="E281" s="228">
        <f t="shared" si="0"/>
        <v>58000</v>
      </c>
    </row>
    <row r="282" spans="1:5" x14ac:dyDescent="0.25">
      <c r="A282" s="218" t="s">
        <v>244</v>
      </c>
      <c r="B282" s="218">
        <v>6138</v>
      </c>
      <c r="C282" s="233"/>
      <c r="D282" s="219"/>
      <c r="E282" s="228">
        <f t="shared" si="0"/>
        <v>12000</v>
      </c>
    </row>
    <row r="283" spans="1:5" x14ac:dyDescent="0.25">
      <c r="A283" s="218" t="s">
        <v>245</v>
      </c>
      <c r="B283" s="218">
        <v>6139</v>
      </c>
      <c r="C283" s="233"/>
      <c r="D283" s="219"/>
      <c r="E283" s="228">
        <f t="shared" si="0"/>
        <v>418000</v>
      </c>
    </row>
    <row r="284" spans="1:5" x14ac:dyDescent="0.25">
      <c r="A284" s="218" t="s">
        <v>246</v>
      </c>
      <c r="B284" s="218">
        <v>6141</v>
      </c>
      <c r="C284" s="233"/>
      <c r="D284" s="219"/>
      <c r="E284" s="228">
        <f t="shared" si="0"/>
        <v>0</v>
      </c>
    </row>
    <row r="285" spans="1:5" x14ac:dyDescent="0.25">
      <c r="A285" s="218" t="s">
        <v>247</v>
      </c>
      <c r="B285" s="218">
        <v>6142</v>
      </c>
      <c r="C285" s="233"/>
      <c r="D285" s="219"/>
      <c r="E285" s="228">
        <f t="shared" si="0"/>
        <v>110000</v>
      </c>
    </row>
    <row r="286" spans="1:5" x14ac:dyDescent="0.25">
      <c r="A286" s="218" t="s">
        <v>248</v>
      </c>
      <c r="B286" s="218">
        <v>6143</v>
      </c>
      <c r="C286" s="233"/>
      <c r="D286" s="219"/>
      <c r="E286" s="228">
        <f t="shared" si="0"/>
        <v>5880000</v>
      </c>
    </row>
    <row r="287" spans="1:5" x14ac:dyDescent="0.25">
      <c r="A287" s="218" t="s">
        <v>249</v>
      </c>
      <c r="B287" s="218">
        <v>6144</v>
      </c>
      <c r="C287" s="233"/>
      <c r="D287" s="219"/>
      <c r="E287" s="228">
        <f t="shared" si="0"/>
        <v>0</v>
      </c>
    </row>
    <row r="288" spans="1:5" x14ac:dyDescent="0.25">
      <c r="A288" s="218" t="s">
        <v>250</v>
      </c>
      <c r="B288" s="218">
        <v>6145</v>
      </c>
      <c r="C288" s="233"/>
      <c r="D288" s="219"/>
      <c r="E288" s="228">
        <f t="shared" si="0"/>
        <v>0</v>
      </c>
    </row>
    <row r="289" spans="1:5" x14ac:dyDescent="0.25">
      <c r="A289" s="218" t="s">
        <v>251</v>
      </c>
      <c r="B289" s="218">
        <v>6146</v>
      </c>
      <c r="C289" s="233"/>
      <c r="D289" s="219"/>
      <c r="E289" s="228">
        <f t="shared" si="0"/>
        <v>0</v>
      </c>
    </row>
    <row r="290" spans="1:5" x14ac:dyDescent="0.25">
      <c r="A290" s="218" t="s">
        <v>252</v>
      </c>
      <c r="B290" s="218">
        <v>6147</v>
      </c>
      <c r="C290" s="233"/>
      <c r="D290" s="219"/>
      <c r="E290" s="228">
        <f t="shared" si="0"/>
        <v>0</v>
      </c>
    </row>
    <row r="291" spans="1:5" x14ac:dyDescent="0.25">
      <c r="A291" s="218" t="s">
        <v>253</v>
      </c>
      <c r="B291" s="218">
        <v>6148</v>
      </c>
      <c r="C291" s="233"/>
      <c r="D291" s="219"/>
      <c r="E291" s="228">
        <f t="shared" si="0"/>
        <v>0</v>
      </c>
    </row>
    <row r="292" spans="1:5" x14ac:dyDescent="0.25">
      <c r="A292" s="218" t="s">
        <v>254</v>
      </c>
      <c r="B292" s="218">
        <v>6149</v>
      </c>
      <c r="C292" s="233"/>
      <c r="D292" s="219"/>
      <c r="E292" s="228">
        <f t="shared" si="0"/>
        <v>0</v>
      </c>
    </row>
    <row r="293" spans="1:5" x14ac:dyDescent="0.25">
      <c r="A293" s="218" t="s">
        <v>255</v>
      </c>
      <c r="B293" s="218">
        <v>6151</v>
      </c>
      <c r="C293" s="233"/>
      <c r="D293" s="219"/>
      <c r="E293" s="228">
        <f t="shared" si="0"/>
        <v>0</v>
      </c>
    </row>
    <row r="294" spans="1:5" x14ac:dyDescent="0.25">
      <c r="A294" s="218" t="s">
        <v>256</v>
      </c>
      <c r="B294" s="218">
        <v>6152</v>
      </c>
      <c r="C294" s="233"/>
      <c r="D294" s="219"/>
      <c r="E294" s="228">
        <f t="shared" si="0"/>
        <v>0</v>
      </c>
    </row>
    <row r="295" spans="1:5" x14ac:dyDescent="0.25">
      <c r="A295" s="218" t="s">
        <v>257</v>
      </c>
      <c r="B295" s="218">
        <v>6153</v>
      </c>
      <c r="C295" s="233"/>
      <c r="D295" s="219"/>
      <c r="E295" s="228">
        <f t="shared" si="0"/>
        <v>0</v>
      </c>
    </row>
    <row r="296" spans="1:5" x14ac:dyDescent="0.25">
      <c r="A296" s="218" t="s">
        <v>258</v>
      </c>
      <c r="B296" s="218">
        <v>6162</v>
      </c>
      <c r="C296" s="233"/>
      <c r="D296" s="219"/>
      <c r="E296" s="228">
        <f t="shared" si="0"/>
        <v>0</v>
      </c>
    </row>
    <row r="297" spans="1:5" x14ac:dyDescent="0.25">
      <c r="A297" s="218" t="s">
        <v>259</v>
      </c>
      <c r="B297" s="218">
        <v>6163</v>
      </c>
      <c r="C297" s="233"/>
      <c r="D297" s="219"/>
      <c r="E297" s="228">
        <f t="shared" si="0"/>
        <v>0</v>
      </c>
    </row>
    <row r="298" spans="1:5" x14ac:dyDescent="0.25">
      <c r="A298" s="218" t="s">
        <v>260</v>
      </c>
      <c r="B298" s="218">
        <v>6164</v>
      </c>
      <c r="C298" s="233"/>
      <c r="D298" s="219"/>
      <c r="E298" s="228">
        <f t="shared" si="0"/>
        <v>0</v>
      </c>
    </row>
    <row r="299" spans="1:5" x14ac:dyDescent="0.25">
      <c r="A299" s="218" t="s">
        <v>261</v>
      </c>
      <c r="B299" s="218">
        <v>8211</v>
      </c>
      <c r="C299" s="233"/>
      <c r="D299" s="219"/>
      <c r="E299" s="228">
        <f t="shared" si="0"/>
        <v>0</v>
      </c>
    </row>
    <row r="300" spans="1:5" x14ac:dyDescent="0.25">
      <c r="A300" s="218" t="s">
        <v>262</v>
      </c>
      <c r="B300" s="218">
        <v>8212</v>
      </c>
      <c r="C300" s="233"/>
      <c r="D300" s="219"/>
      <c r="E300" s="228">
        <f t="shared" si="0"/>
        <v>0</v>
      </c>
    </row>
    <row r="301" spans="1:5" x14ac:dyDescent="0.25">
      <c r="A301" s="218" t="s">
        <v>263</v>
      </c>
      <c r="B301" s="218">
        <v>8213</v>
      </c>
      <c r="C301" s="233"/>
      <c r="D301" s="219"/>
      <c r="E301" s="228">
        <f t="shared" si="0"/>
        <v>30000</v>
      </c>
    </row>
    <row r="302" spans="1:5" x14ac:dyDescent="0.25">
      <c r="A302" s="218" t="s">
        <v>264</v>
      </c>
      <c r="B302" s="218">
        <v>8214</v>
      </c>
      <c r="C302" s="233"/>
      <c r="D302" s="219"/>
      <c r="E302" s="228">
        <f t="shared" si="0"/>
        <v>0</v>
      </c>
    </row>
    <row r="303" spans="1:5" x14ac:dyDescent="0.25">
      <c r="A303" s="218" t="s">
        <v>265</v>
      </c>
      <c r="B303" s="218">
        <v>8215</v>
      </c>
      <c r="C303" s="233"/>
      <c r="D303" s="219"/>
      <c r="E303" s="228">
        <f t="shared" si="0"/>
        <v>50000</v>
      </c>
    </row>
    <row r="304" spans="1:5" x14ac:dyDescent="0.25">
      <c r="A304" s="218" t="s">
        <v>266</v>
      </c>
      <c r="B304" s="218">
        <v>8216</v>
      </c>
      <c r="C304" s="233"/>
      <c r="D304" s="219"/>
      <c r="E304" s="228">
        <f t="shared" si="0"/>
        <v>0</v>
      </c>
    </row>
    <row r="305" spans="1:5" ht="17.25" customHeight="1" x14ac:dyDescent="0.25">
      <c r="A305" s="235" t="s">
        <v>267</v>
      </c>
      <c r="B305" s="236"/>
      <c r="C305" s="237"/>
      <c r="D305" s="236"/>
      <c r="E305" s="238">
        <f>+SUM(E273:E304)</f>
        <v>11897000</v>
      </c>
    </row>
    <row r="307" spans="1:5" x14ac:dyDescent="0.25">
      <c r="D307" s="472" t="s">
        <v>269</v>
      </c>
      <c r="E307" s="472"/>
    </row>
    <row r="308" spans="1:5" x14ac:dyDescent="0.25">
      <c r="D308" s="472" t="s">
        <v>268</v>
      </c>
      <c r="E308" s="472"/>
    </row>
  </sheetData>
  <mergeCells count="17">
    <mergeCell ref="D308:E308"/>
    <mergeCell ref="D139:D170"/>
    <mergeCell ref="D172:D203"/>
    <mergeCell ref="D205:D236"/>
    <mergeCell ref="D238:D269"/>
    <mergeCell ref="D307:E307"/>
    <mergeCell ref="D7:D38"/>
    <mergeCell ref="D40:D71"/>
    <mergeCell ref="D73:D104"/>
    <mergeCell ref="D106:D137"/>
    <mergeCell ref="A2:E2"/>
    <mergeCell ref="A4:A5"/>
    <mergeCell ref="B4:B5"/>
    <mergeCell ref="C4:C5"/>
    <mergeCell ref="D4:D5"/>
    <mergeCell ref="E4:E5"/>
    <mergeCell ref="B3:C3"/>
  </mergeCells>
  <pageMargins left="0.70866141732283472" right="0.70866141732283472" top="0.74803149606299213" bottom="0.74803149606299213" header="0.31496062992125984" footer="0.31496062992125984"/>
  <pageSetup paperSize="9" scale="64" orientation="portrait" r:id="rId1"/>
  <rowBreaks count="8" manualBreakCount="8">
    <brk id="39" max="16383" man="1"/>
    <brk id="72" max="16383" man="1"/>
    <brk id="105" max="16383" man="1"/>
    <brk id="138" max="16383" man="1"/>
    <brk id="171" max="16383" man="1"/>
    <brk id="204" max="16383" man="1"/>
    <brk id="237" max="16383" man="1"/>
    <brk id="2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08"/>
  <sheetViews>
    <sheetView view="pageBreakPreview" zoomScale="90" zoomScaleNormal="100" zoomScaleSheetLayoutView="90" workbookViewId="0">
      <pane ySplit="6" topLeftCell="A286" activePane="bottomLeft" state="frozen"/>
      <selection pane="bottomLeft" activeCell="C288" sqref="C288"/>
    </sheetView>
  </sheetViews>
  <sheetFormatPr defaultRowHeight="15" x14ac:dyDescent="0.25"/>
  <cols>
    <col min="1" max="1" width="55.140625" style="205" customWidth="1"/>
    <col min="2" max="2" width="16.140625" style="205" customWidth="1"/>
    <col min="3" max="3" width="16.42578125" style="234" customWidth="1"/>
    <col min="4" max="4" width="29.7109375" style="205" customWidth="1"/>
    <col min="5" max="5" width="20" style="229" customWidth="1"/>
    <col min="6" max="16384" width="9.140625" style="205"/>
  </cols>
  <sheetData>
    <row r="2" spans="1:5" ht="15.75" x14ac:dyDescent="0.25">
      <c r="A2" s="530" t="s">
        <v>198</v>
      </c>
      <c r="B2" s="530"/>
      <c r="C2" s="530"/>
      <c r="D2" s="530"/>
      <c r="E2" s="530"/>
    </row>
    <row r="3" spans="1:5" ht="15.75" x14ac:dyDescent="0.25">
      <c r="A3" s="216"/>
      <c r="B3" s="535" t="s">
        <v>379</v>
      </c>
      <c r="C3" s="535"/>
      <c r="D3" s="216"/>
      <c r="E3" s="224"/>
    </row>
    <row r="4" spans="1:5" x14ac:dyDescent="0.25">
      <c r="A4" s="531" t="s">
        <v>196</v>
      </c>
      <c r="B4" s="532" t="s">
        <v>199</v>
      </c>
      <c r="C4" s="533" t="s">
        <v>200</v>
      </c>
      <c r="D4" s="531" t="s">
        <v>201</v>
      </c>
      <c r="E4" s="534" t="s">
        <v>194</v>
      </c>
    </row>
    <row r="5" spans="1:5" ht="52.5" customHeight="1" x14ac:dyDescent="0.25">
      <c r="A5" s="531"/>
      <c r="B5" s="532"/>
      <c r="C5" s="533"/>
      <c r="D5" s="531"/>
      <c r="E5" s="534"/>
    </row>
    <row r="6" spans="1:5" ht="18.75" customHeight="1" x14ac:dyDescent="0.25">
      <c r="A6" s="217">
        <v>1</v>
      </c>
      <c r="B6" s="217">
        <v>2</v>
      </c>
      <c r="C6" s="230">
        <v>3</v>
      </c>
      <c r="D6" s="217">
        <v>4</v>
      </c>
      <c r="E6" s="225">
        <v>5</v>
      </c>
    </row>
    <row r="7" spans="1:5" x14ac:dyDescent="0.25">
      <c r="A7" s="218" t="s">
        <v>202</v>
      </c>
      <c r="B7" s="218">
        <v>6111</v>
      </c>
      <c r="C7" s="231" t="s">
        <v>270</v>
      </c>
      <c r="D7" s="524" t="s">
        <v>271</v>
      </c>
      <c r="E7" s="226"/>
    </row>
    <row r="8" spans="1:5" x14ac:dyDescent="0.25">
      <c r="A8" s="218" t="s">
        <v>65</v>
      </c>
      <c r="B8" s="218">
        <v>6112</v>
      </c>
      <c r="C8" s="231" t="s">
        <v>270</v>
      </c>
      <c r="D8" s="525"/>
      <c r="E8" s="226"/>
    </row>
    <row r="9" spans="1:5" x14ac:dyDescent="0.25">
      <c r="A9" s="218" t="s">
        <v>203</v>
      </c>
      <c r="B9" s="218">
        <v>6131</v>
      </c>
      <c r="C9" s="231" t="s">
        <v>270</v>
      </c>
      <c r="D9" s="525"/>
      <c r="E9" s="226"/>
    </row>
    <row r="10" spans="1:5" x14ac:dyDescent="0.25">
      <c r="A10" s="218" t="s">
        <v>204</v>
      </c>
      <c r="B10" s="218">
        <v>6132</v>
      </c>
      <c r="C10" s="231" t="s">
        <v>270</v>
      </c>
      <c r="D10" s="525"/>
      <c r="E10" s="226"/>
    </row>
    <row r="11" spans="1:5" x14ac:dyDescent="0.25">
      <c r="A11" s="218" t="s">
        <v>205</v>
      </c>
      <c r="B11" s="218">
        <v>6133</v>
      </c>
      <c r="C11" s="231" t="s">
        <v>270</v>
      </c>
      <c r="D11" s="525"/>
      <c r="E11" s="226"/>
    </row>
    <row r="12" spans="1:5" x14ac:dyDescent="0.25">
      <c r="A12" s="218" t="s">
        <v>206</v>
      </c>
      <c r="B12" s="218">
        <v>6134</v>
      </c>
      <c r="C12" s="231" t="s">
        <v>270</v>
      </c>
      <c r="D12" s="525"/>
      <c r="E12" s="226"/>
    </row>
    <row r="13" spans="1:5" x14ac:dyDescent="0.25">
      <c r="A13" s="218" t="s">
        <v>207</v>
      </c>
      <c r="B13" s="218">
        <v>6135</v>
      </c>
      <c r="C13" s="231" t="s">
        <v>270</v>
      </c>
      <c r="D13" s="525"/>
      <c r="E13" s="226"/>
    </row>
    <row r="14" spans="1:5" x14ac:dyDescent="0.25">
      <c r="A14" s="218" t="s">
        <v>208</v>
      </c>
      <c r="B14" s="218">
        <v>6136</v>
      </c>
      <c r="C14" s="231" t="s">
        <v>270</v>
      </c>
      <c r="D14" s="525"/>
      <c r="E14" s="226"/>
    </row>
    <row r="15" spans="1:5" x14ac:dyDescent="0.25">
      <c r="A15" s="218" t="s">
        <v>209</v>
      </c>
      <c r="B15" s="218">
        <v>6137</v>
      </c>
      <c r="C15" s="231" t="s">
        <v>270</v>
      </c>
      <c r="D15" s="525"/>
      <c r="E15" s="226"/>
    </row>
    <row r="16" spans="1:5" x14ac:dyDescent="0.25">
      <c r="A16" s="218" t="s">
        <v>210</v>
      </c>
      <c r="B16" s="218">
        <v>6138</v>
      </c>
      <c r="C16" s="231" t="s">
        <v>270</v>
      </c>
      <c r="D16" s="525"/>
      <c r="E16" s="226"/>
    </row>
    <row r="17" spans="1:5" x14ac:dyDescent="0.25">
      <c r="A17" s="218" t="s">
        <v>211</v>
      </c>
      <c r="B17" s="218">
        <v>6139</v>
      </c>
      <c r="C17" s="231" t="s">
        <v>270</v>
      </c>
      <c r="D17" s="525"/>
      <c r="E17" s="226">
        <v>570000</v>
      </c>
    </row>
    <row r="18" spans="1:5" x14ac:dyDescent="0.25">
      <c r="A18" s="218" t="s">
        <v>212</v>
      </c>
      <c r="B18" s="218">
        <v>6141</v>
      </c>
      <c r="C18" s="231" t="s">
        <v>270</v>
      </c>
      <c r="D18" s="525"/>
      <c r="E18" s="226"/>
    </row>
    <row r="19" spans="1:5" x14ac:dyDescent="0.25">
      <c r="A19" s="218" t="s">
        <v>213</v>
      </c>
      <c r="B19" s="218">
        <v>6142</v>
      </c>
      <c r="C19" s="231" t="s">
        <v>270</v>
      </c>
      <c r="D19" s="525"/>
      <c r="E19" s="226"/>
    </row>
    <row r="20" spans="1:5" x14ac:dyDescent="0.25">
      <c r="A20" s="218" t="s">
        <v>214</v>
      </c>
      <c r="B20" s="218">
        <v>6143</v>
      </c>
      <c r="C20" s="231" t="s">
        <v>270</v>
      </c>
      <c r="D20" s="525"/>
      <c r="E20" s="226"/>
    </row>
    <row r="21" spans="1:5" x14ac:dyDescent="0.25">
      <c r="A21" s="218" t="s">
        <v>215</v>
      </c>
      <c r="B21" s="218">
        <v>6144</v>
      </c>
      <c r="C21" s="231" t="s">
        <v>270</v>
      </c>
      <c r="D21" s="525"/>
      <c r="E21" s="226"/>
    </row>
    <row r="22" spans="1:5" x14ac:dyDescent="0.25">
      <c r="A22" s="218" t="s">
        <v>216</v>
      </c>
      <c r="B22" s="218">
        <v>6145</v>
      </c>
      <c r="C22" s="231" t="s">
        <v>270</v>
      </c>
      <c r="D22" s="525"/>
      <c r="E22" s="226"/>
    </row>
    <row r="23" spans="1:5" x14ac:dyDescent="0.25">
      <c r="A23" s="218" t="s">
        <v>217</v>
      </c>
      <c r="B23" s="218">
        <v>6146</v>
      </c>
      <c r="C23" s="231" t="s">
        <v>270</v>
      </c>
      <c r="D23" s="525"/>
      <c r="E23" s="226"/>
    </row>
    <row r="24" spans="1:5" x14ac:dyDescent="0.25">
      <c r="A24" s="218" t="s">
        <v>218</v>
      </c>
      <c r="B24" s="218">
        <v>6147</v>
      </c>
      <c r="C24" s="231" t="s">
        <v>270</v>
      </c>
      <c r="D24" s="525"/>
      <c r="E24" s="226"/>
    </row>
    <row r="25" spans="1:5" x14ac:dyDescent="0.25">
      <c r="A25" s="218" t="s">
        <v>219</v>
      </c>
      <c r="B25" s="218">
        <v>6148</v>
      </c>
      <c r="C25" s="231" t="s">
        <v>270</v>
      </c>
      <c r="D25" s="525"/>
      <c r="E25" s="226"/>
    </row>
    <row r="26" spans="1:5" x14ac:dyDescent="0.25">
      <c r="A26" s="218" t="s">
        <v>220</v>
      </c>
      <c r="B26" s="218">
        <v>6149</v>
      </c>
      <c r="C26" s="231" t="s">
        <v>270</v>
      </c>
      <c r="D26" s="525"/>
      <c r="E26" s="226"/>
    </row>
    <row r="27" spans="1:5" x14ac:dyDescent="0.25">
      <c r="A27" s="218" t="s">
        <v>221</v>
      </c>
      <c r="B27" s="218">
        <v>6151</v>
      </c>
      <c r="C27" s="231" t="s">
        <v>270</v>
      </c>
      <c r="D27" s="525"/>
      <c r="E27" s="226"/>
    </row>
    <row r="28" spans="1:5" x14ac:dyDescent="0.25">
      <c r="A28" s="218" t="s">
        <v>222</v>
      </c>
      <c r="B28" s="218">
        <v>6152</v>
      </c>
      <c r="C28" s="231" t="s">
        <v>270</v>
      </c>
      <c r="D28" s="525"/>
      <c r="E28" s="226"/>
    </row>
    <row r="29" spans="1:5" x14ac:dyDescent="0.25">
      <c r="A29" s="218" t="s">
        <v>223</v>
      </c>
      <c r="B29" s="218">
        <v>6153</v>
      </c>
      <c r="C29" s="231" t="s">
        <v>270</v>
      </c>
      <c r="D29" s="525"/>
      <c r="E29" s="226"/>
    </row>
    <row r="30" spans="1:5" x14ac:dyDescent="0.25">
      <c r="A30" s="218" t="s">
        <v>224</v>
      </c>
      <c r="B30" s="218">
        <v>6162</v>
      </c>
      <c r="C30" s="231" t="s">
        <v>270</v>
      </c>
      <c r="D30" s="525"/>
      <c r="E30" s="226"/>
    </row>
    <row r="31" spans="1:5" x14ac:dyDescent="0.25">
      <c r="A31" s="218" t="s">
        <v>225</v>
      </c>
      <c r="B31" s="218">
        <v>6163</v>
      </c>
      <c r="C31" s="231" t="s">
        <v>270</v>
      </c>
      <c r="D31" s="525"/>
      <c r="E31" s="226"/>
    </row>
    <row r="32" spans="1:5" x14ac:dyDescent="0.25">
      <c r="A32" s="218" t="s">
        <v>226</v>
      </c>
      <c r="B32" s="218">
        <v>6164</v>
      </c>
      <c r="C32" s="231" t="s">
        <v>270</v>
      </c>
      <c r="D32" s="525"/>
      <c r="E32" s="226"/>
    </row>
    <row r="33" spans="1:5" x14ac:dyDescent="0.25">
      <c r="A33" s="218" t="s">
        <v>227</v>
      </c>
      <c r="B33" s="218">
        <v>8211</v>
      </c>
      <c r="C33" s="231" t="s">
        <v>270</v>
      </c>
      <c r="D33" s="525"/>
      <c r="E33" s="226"/>
    </row>
    <row r="34" spans="1:5" x14ac:dyDescent="0.25">
      <c r="A34" s="218" t="s">
        <v>228</v>
      </c>
      <c r="B34" s="218">
        <v>8212</v>
      </c>
      <c r="C34" s="231" t="s">
        <v>270</v>
      </c>
      <c r="D34" s="525"/>
      <c r="E34" s="226"/>
    </row>
    <row r="35" spans="1:5" x14ac:dyDescent="0.25">
      <c r="A35" s="218" t="s">
        <v>229</v>
      </c>
      <c r="B35" s="218">
        <v>8213</v>
      </c>
      <c r="C35" s="231" t="s">
        <v>270</v>
      </c>
      <c r="D35" s="525"/>
      <c r="E35" s="226"/>
    </row>
    <row r="36" spans="1:5" x14ac:dyDescent="0.25">
      <c r="A36" s="218" t="s">
        <v>230</v>
      </c>
      <c r="B36" s="218">
        <v>8214</v>
      </c>
      <c r="C36" s="231" t="s">
        <v>270</v>
      </c>
      <c r="D36" s="525"/>
      <c r="E36" s="226"/>
    </row>
    <row r="37" spans="1:5" x14ac:dyDescent="0.25">
      <c r="A37" s="218" t="s">
        <v>231</v>
      </c>
      <c r="B37" s="218">
        <v>8215</v>
      </c>
      <c r="C37" s="231" t="s">
        <v>270</v>
      </c>
      <c r="D37" s="525"/>
      <c r="E37" s="226"/>
    </row>
    <row r="38" spans="1:5" x14ac:dyDescent="0.25">
      <c r="A38" s="218" t="s">
        <v>232</v>
      </c>
      <c r="B38" s="218">
        <v>8216</v>
      </c>
      <c r="C38" s="231" t="s">
        <v>270</v>
      </c>
      <c r="D38" s="526"/>
      <c r="E38" s="226"/>
    </row>
    <row r="39" spans="1:5" x14ac:dyDescent="0.25">
      <c r="A39" s="223" t="s">
        <v>233</v>
      </c>
      <c r="B39" s="223"/>
      <c r="C39" s="232"/>
      <c r="D39" s="223"/>
      <c r="E39" s="227">
        <f>+SUM(E7:E38)</f>
        <v>570000</v>
      </c>
    </row>
    <row r="40" spans="1:5" x14ac:dyDescent="0.25">
      <c r="A40" s="218" t="s">
        <v>202</v>
      </c>
      <c r="B40" s="218">
        <v>6111</v>
      </c>
      <c r="C40" s="231" t="s">
        <v>272</v>
      </c>
      <c r="D40" s="527" t="s">
        <v>273</v>
      </c>
      <c r="E40" s="226"/>
    </row>
    <row r="41" spans="1:5" x14ac:dyDescent="0.25">
      <c r="A41" s="218" t="s">
        <v>65</v>
      </c>
      <c r="B41" s="218">
        <v>6112</v>
      </c>
      <c r="C41" s="231" t="s">
        <v>272</v>
      </c>
      <c r="D41" s="528"/>
      <c r="E41" s="226"/>
    </row>
    <row r="42" spans="1:5" x14ac:dyDescent="0.25">
      <c r="A42" s="218" t="s">
        <v>203</v>
      </c>
      <c r="B42" s="218">
        <v>6131</v>
      </c>
      <c r="C42" s="231" t="s">
        <v>272</v>
      </c>
      <c r="D42" s="528"/>
      <c r="E42" s="226"/>
    </row>
    <row r="43" spans="1:5" x14ac:dyDescent="0.25">
      <c r="A43" s="218" t="s">
        <v>204</v>
      </c>
      <c r="B43" s="218">
        <v>6132</v>
      </c>
      <c r="C43" s="231" t="s">
        <v>272</v>
      </c>
      <c r="D43" s="528"/>
      <c r="E43" s="226"/>
    </row>
    <row r="44" spans="1:5" x14ac:dyDescent="0.25">
      <c r="A44" s="218" t="s">
        <v>205</v>
      </c>
      <c r="B44" s="218">
        <v>6133</v>
      </c>
      <c r="C44" s="231" t="s">
        <v>272</v>
      </c>
      <c r="D44" s="528"/>
      <c r="E44" s="226"/>
    </row>
    <row r="45" spans="1:5" x14ac:dyDescent="0.25">
      <c r="A45" s="218" t="s">
        <v>206</v>
      </c>
      <c r="B45" s="218">
        <v>6134</v>
      </c>
      <c r="C45" s="231" t="s">
        <v>272</v>
      </c>
      <c r="D45" s="528"/>
      <c r="E45" s="226"/>
    </row>
    <row r="46" spans="1:5" x14ac:dyDescent="0.25">
      <c r="A46" s="218" t="s">
        <v>207</v>
      </c>
      <c r="B46" s="218">
        <v>6135</v>
      </c>
      <c r="C46" s="231" t="s">
        <v>272</v>
      </c>
      <c r="D46" s="528"/>
      <c r="E46" s="226"/>
    </row>
    <row r="47" spans="1:5" x14ac:dyDescent="0.25">
      <c r="A47" s="218" t="s">
        <v>208</v>
      </c>
      <c r="B47" s="218">
        <v>6136</v>
      </c>
      <c r="C47" s="231" t="s">
        <v>272</v>
      </c>
      <c r="D47" s="528"/>
      <c r="E47" s="226"/>
    </row>
    <row r="48" spans="1:5" x14ac:dyDescent="0.25">
      <c r="A48" s="218" t="s">
        <v>209</v>
      </c>
      <c r="B48" s="218">
        <v>6137</v>
      </c>
      <c r="C48" s="231" t="s">
        <v>272</v>
      </c>
      <c r="D48" s="528"/>
      <c r="E48" s="226"/>
    </row>
    <row r="49" spans="1:5" x14ac:dyDescent="0.25">
      <c r="A49" s="218" t="s">
        <v>210</v>
      </c>
      <c r="B49" s="218">
        <v>6138</v>
      </c>
      <c r="C49" s="231" t="s">
        <v>272</v>
      </c>
      <c r="D49" s="528"/>
      <c r="E49" s="226"/>
    </row>
    <row r="50" spans="1:5" x14ac:dyDescent="0.25">
      <c r="A50" s="218" t="s">
        <v>211</v>
      </c>
      <c r="B50" s="218">
        <v>6139</v>
      </c>
      <c r="C50" s="231" t="s">
        <v>272</v>
      </c>
      <c r="D50" s="528"/>
      <c r="E50" s="226"/>
    </row>
    <row r="51" spans="1:5" x14ac:dyDescent="0.25">
      <c r="A51" s="218" t="s">
        <v>212</v>
      </c>
      <c r="B51" s="218">
        <v>6141</v>
      </c>
      <c r="C51" s="231" t="s">
        <v>272</v>
      </c>
      <c r="D51" s="528"/>
      <c r="E51" s="226"/>
    </row>
    <row r="52" spans="1:5" x14ac:dyDescent="0.25">
      <c r="A52" s="218" t="s">
        <v>213</v>
      </c>
      <c r="B52" s="218">
        <v>6142</v>
      </c>
      <c r="C52" s="231" t="s">
        <v>272</v>
      </c>
      <c r="D52" s="528"/>
      <c r="E52" s="226"/>
    </row>
    <row r="53" spans="1:5" x14ac:dyDescent="0.25">
      <c r="A53" s="218" t="s">
        <v>214</v>
      </c>
      <c r="B53" s="218">
        <v>6143</v>
      </c>
      <c r="C53" s="231" t="s">
        <v>272</v>
      </c>
      <c r="D53" s="528"/>
      <c r="E53" s="226">
        <v>30000</v>
      </c>
    </row>
    <row r="54" spans="1:5" x14ac:dyDescent="0.25">
      <c r="A54" s="218" t="s">
        <v>215</v>
      </c>
      <c r="B54" s="218">
        <v>6144</v>
      </c>
      <c r="C54" s="231" t="s">
        <v>272</v>
      </c>
      <c r="D54" s="528"/>
      <c r="E54" s="226"/>
    </row>
    <row r="55" spans="1:5" x14ac:dyDescent="0.25">
      <c r="A55" s="218" t="s">
        <v>216</v>
      </c>
      <c r="B55" s="218">
        <v>6145</v>
      </c>
      <c r="C55" s="231" t="s">
        <v>272</v>
      </c>
      <c r="D55" s="528"/>
      <c r="E55" s="226"/>
    </row>
    <row r="56" spans="1:5" x14ac:dyDescent="0.25">
      <c r="A56" s="218" t="s">
        <v>217</v>
      </c>
      <c r="B56" s="218">
        <v>6146</v>
      </c>
      <c r="C56" s="231" t="s">
        <v>272</v>
      </c>
      <c r="D56" s="528"/>
      <c r="E56" s="226"/>
    </row>
    <row r="57" spans="1:5" x14ac:dyDescent="0.25">
      <c r="A57" s="218" t="s">
        <v>218</v>
      </c>
      <c r="B57" s="218">
        <v>6147</v>
      </c>
      <c r="C57" s="231" t="s">
        <v>272</v>
      </c>
      <c r="D57" s="528"/>
      <c r="E57" s="226"/>
    </row>
    <row r="58" spans="1:5" x14ac:dyDescent="0.25">
      <c r="A58" s="218" t="s">
        <v>219</v>
      </c>
      <c r="B58" s="218">
        <v>6148</v>
      </c>
      <c r="C58" s="231" t="s">
        <v>272</v>
      </c>
      <c r="D58" s="528"/>
      <c r="E58" s="226"/>
    </row>
    <row r="59" spans="1:5" x14ac:dyDescent="0.25">
      <c r="A59" s="218" t="s">
        <v>220</v>
      </c>
      <c r="B59" s="218">
        <v>6149</v>
      </c>
      <c r="C59" s="231" t="s">
        <v>272</v>
      </c>
      <c r="D59" s="528"/>
      <c r="E59" s="226"/>
    </row>
    <row r="60" spans="1:5" x14ac:dyDescent="0.25">
      <c r="A60" s="218" t="s">
        <v>221</v>
      </c>
      <c r="B60" s="218">
        <v>6151</v>
      </c>
      <c r="C60" s="231" t="s">
        <v>272</v>
      </c>
      <c r="D60" s="528"/>
      <c r="E60" s="226"/>
    </row>
    <row r="61" spans="1:5" x14ac:dyDescent="0.25">
      <c r="A61" s="218" t="s">
        <v>222</v>
      </c>
      <c r="B61" s="218">
        <v>6152</v>
      </c>
      <c r="C61" s="231" t="s">
        <v>272</v>
      </c>
      <c r="D61" s="528"/>
      <c r="E61" s="226"/>
    </row>
    <row r="62" spans="1:5" x14ac:dyDescent="0.25">
      <c r="A62" s="218" t="s">
        <v>223</v>
      </c>
      <c r="B62" s="218">
        <v>6153</v>
      </c>
      <c r="C62" s="231" t="s">
        <v>272</v>
      </c>
      <c r="D62" s="528"/>
      <c r="E62" s="226"/>
    </row>
    <row r="63" spans="1:5" x14ac:dyDescent="0.25">
      <c r="A63" s="218" t="s">
        <v>224</v>
      </c>
      <c r="B63" s="218">
        <v>6162</v>
      </c>
      <c r="C63" s="231" t="s">
        <v>272</v>
      </c>
      <c r="D63" s="528"/>
      <c r="E63" s="226"/>
    </row>
    <row r="64" spans="1:5" x14ac:dyDescent="0.25">
      <c r="A64" s="218" t="s">
        <v>225</v>
      </c>
      <c r="B64" s="218">
        <v>6163</v>
      </c>
      <c r="C64" s="231" t="s">
        <v>272</v>
      </c>
      <c r="D64" s="528"/>
      <c r="E64" s="226"/>
    </row>
    <row r="65" spans="1:5" x14ac:dyDescent="0.25">
      <c r="A65" s="218" t="s">
        <v>226</v>
      </c>
      <c r="B65" s="218">
        <v>6164</v>
      </c>
      <c r="C65" s="231" t="s">
        <v>272</v>
      </c>
      <c r="D65" s="528"/>
      <c r="E65" s="226"/>
    </row>
    <row r="66" spans="1:5" x14ac:dyDescent="0.25">
      <c r="A66" s="218" t="s">
        <v>227</v>
      </c>
      <c r="B66" s="218">
        <v>8211</v>
      </c>
      <c r="C66" s="231" t="s">
        <v>272</v>
      </c>
      <c r="D66" s="528"/>
      <c r="E66" s="226"/>
    </row>
    <row r="67" spans="1:5" x14ac:dyDescent="0.25">
      <c r="A67" s="218" t="s">
        <v>228</v>
      </c>
      <c r="B67" s="218">
        <v>8212</v>
      </c>
      <c r="C67" s="231" t="s">
        <v>272</v>
      </c>
      <c r="D67" s="528"/>
      <c r="E67" s="226"/>
    </row>
    <row r="68" spans="1:5" x14ac:dyDescent="0.25">
      <c r="A68" s="218" t="s">
        <v>229</v>
      </c>
      <c r="B68" s="218">
        <v>8213</v>
      </c>
      <c r="C68" s="231" t="s">
        <v>272</v>
      </c>
      <c r="D68" s="528"/>
      <c r="E68" s="226"/>
    </row>
    <row r="69" spans="1:5" x14ac:dyDescent="0.25">
      <c r="A69" s="218" t="s">
        <v>230</v>
      </c>
      <c r="B69" s="218">
        <v>8214</v>
      </c>
      <c r="C69" s="231" t="s">
        <v>272</v>
      </c>
      <c r="D69" s="528"/>
      <c r="E69" s="226"/>
    </row>
    <row r="70" spans="1:5" x14ac:dyDescent="0.25">
      <c r="A70" s="218" t="s">
        <v>231</v>
      </c>
      <c r="B70" s="218">
        <v>8215</v>
      </c>
      <c r="C70" s="231" t="s">
        <v>272</v>
      </c>
      <c r="D70" s="528"/>
      <c r="E70" s="226"/>
    </row>
    <row r="71" spans="1:5" x14ac:dyDescent="0.25">
      <c r="A71" s="218" t="s">
        <v>232</v>
      </c>
      <c r="B71" s="218">
        <v>8216</v>
      </c>
      <c r="C71" s="231" t="s">
        <v>272</v>
      </c>
      <c r="D71" s="529"/>
      <c r="E71" s="226"/>
    </row>
    <row r="72" spans="1:5" x14ac:dyDescent="0.25">
      <c r="A72" s="223" t="s">
        <v>233</v>
      </c>
      <c r="B72" s="223"/>
      <c r="C72" s="232"/>
      <c r="D72" s="223"/>
      <c r="E72" s="227">
        <f>+SUM(E40:E71)</f>
        <v>30000</v>
      </c>
    </row>
    <row r="73" spans="1:5" x14ac:dyDescent="0.25">
      <c r="A73" s="218" t="s">
        <v>202</v>
      </c>
      <c r="B73" s="218">
        <v>6111</v>
      </c>
      <c r="C73" s="231" t="s">
        <v>275</v>
      </c>
      <c r="D73" s="527" t="s">
        <v>274</v>
      </c>
      <c r="E73" s="226"/>
    </row>
    <row r="74" spans="1:5" x14ac:dyDescent="0.25">
      <c r="A74" s="218" t="s">
        <v>65</v>
      </c>
      <c r="B74" s="218">
        <v>6112</v>
      </c>
      <c r="C74" s="231" t="s">
        <v>275</v>
      </c>
      <c r="D74" s="528"/>
      <c r="E74" s="226"/>
    </row>
    <row r="75" spans="1:5" x14ac:dyDescent="0.25">
      <c r="A75" s="218" t="s">
        <v>203</v>
      </c>
      <c r="B75" s="218">
        <v>6131</v>
      </c>
      <c r="C75" s="231" t="s">
        <v>275</v>
      </c>
      <c r="D75" s="528"/>
      <c r="E75" s="226"/>
    </row>
    <row r="76" spans="1:5" x14ac:dyDescent="0.25">
      <c r="A76" s="218" t="s">
        <v>204</v>
      </c>
      <c r="B76" s="218">
        <v>6132</v>
      </c>
      <c r="C76" s="231" t="s">
        <v>275</v>
      </c>
      <c r="D76" s="528"/>
      <c r="E76" s="226"/>
    </row>
    <row r="77" spans="1:5" x14ac:dyDescent="0.25">
      <c r="A77" s="218" t="s">
        <v>205</v>
      </c>
      <c r="B77" s="218">
        <v>6133</v>
      </c>
      <c r="C77" s="231" t="s">
        <v>275</v>
      </c>
      <c r="D77" s="528"/>
      <c r="E77" s="226"/>
    </row>
    <row r="78" spans="1:5" x14ac:dyDescent="0.25">
      <c r="A78" s="218" t="s">
        <v>206</v>
      </c>
      <c r="B78" s="218">
        <v>6134</v>
      </c>
      <c r="C78" s="231" t="s">
        <v>275</v>
      </c>
      <c r="D78" s="528"/>
      <c r="E78" s="226"/>
    </row>
    <row r="79" spans="1:5" x14ac:dyDescent="0.25">
      <c r="A79" s="218" t="s">
        <v>207</v>
      </c>
      <c r="B79" s="218">
        <v>6135</v>
      </c>
      <c r="C79" s="231" t="s">
        <v>275</v>
      </c>
      <c r="D79" s="528"/>
      <c r="E79" s="226"/>
    </row>
    <row r="80" spans="1:5" x14ac:dyDescent="0.25">
      <c r="A80" s="218" t="s">
        <v>208</v>
      </c>
      <c r="B80" s="218">
        <v>6136</v>
      </c>
      <c r="C80" s="231" t="s">
        <v>275</v>
      </c>
      <c r="D80" s="528"/>
      <c r="E80" s="226"/>
    </row>
    <row r="81" spans="1:5" x14ac:dyDescent="0.25">
      <c r="A81" s="218" t="s">
        <v>209</v>
      </c>
      <c r="B81" s="218">
        <v>6137</v>
      </c>
      <c r="C81" s="231" t="s">
        <v>275</v>
      </c>
      <c r="D81" s="528"/>
      <c r="E81" s="226"/>
    </row>
    <row r="82" spans="1:5" x14ac:dyDescent="0.25">
      <c r="A82" s="218" t="s">
        <v>210</v>
      </c>
      <c r="B82" s="218">
        <v>6138</v>
      </c>
      <c r="C82" s="231" t="s">
        <v>275</v>
      </c>
      <c r="D82" s="528"/>
      <c r="E82" s="226"/>
    </row>
    <row r="83" spans="1:5" x14ac:dyDescent="0.25">
      <c r="A83" s="218" t="s">
        <v>211</v>
      </c>
      <c r="B83" s="218">
        <v>6139</v>
      </c>
      <c r="C83" s="231" t="s">
        <v>275</v>
      </c>
      <c r="D83" s="528"/>
      <c r="E83" s="226"/>
    </row>
    <row r="84" spans="1:5" x14ac:dyDescent="0.25">
      <c r="A84" s="218" t="s">
        <v>212</v>
      </c>
      <c r="B84" s="218">
        <v>6141</v>
      </c>
      <c r="C84" s="231" t="s">
        <v>275</v>
      </c>
      <c r="D84" s="528"/>
      <c r="E84" s="226"/>
    </row>
    <row r="85" spans="1:5" x14ac:dyDescent="0.25">
      <c r="A85" s="218" t="s">
        <v>213</v>
      </c>
      <c r="B85" s="218">
        <v>6142</v>
      </c>
      <c r="C85" s="231" t="s">
        <v>275</v>
      </c>
      <c r="D85" s="528"/>
      <c r="E85" s="226"/>
    </row>
    <row r="86" spans="1:5" x14ac:dyDescent="0.25">
      <c r="A86" s="218" t="s">
        <v>214</v>
      </c>
      <c r="B86" s="218">
        <v>6143</v>
      </c>
      <c r="C86" s="231" t="s">
        <v>275</v>
      </c>
      <c r="D86" s="528"/>
      <c r="E86" s="226">
        <v>2500000</v>
      </c>
    </row>
    <row r="87" spans="1:5" x14ac:dyDescent="0.25">
      <c r="A87" s="218" t="s">
        <v>215</v>
      </c>
      <c r="B87" s="218">
        <v>6144</v>
      </c>
      <c r="C87" s="231" t="s">
        <v>275</v>
      </c>
      <c r="D87" s="528"/>
      <c r="E87" s="226"/>
    </row>
    <row r="88" spans="1:5" x14ac:dyDescent="0.25">
      <c r="A88" s="218" t="s">
        <v>216</v>
      </c>
      <c r="B88" s="218">
        <v>6145</v>
      </c>
      <c r="C88" s="231" t="s">
        <v>275</v>
      </c>
      <c r="D88" s="528"/>
      <c r="E88" s="226"/>
    </row>
    <row r="89" spans="1:5" x14ac:dyDescent="0.25">
      <c r="A89" s="218" t="s">
        <v>217</v>
      </c>
      <c r="B89" s="218">
        <v>6146</v>
      </c>
      <c r="C89" s="231" t="s">
        <v>275</v>
      </c>
      <c r="D89" s="528"/>
      <c r="E89" s="226"/>
    </row>
    <row r="90" spans="1:5" x14ac:dyDescent="0.25">
      <c r="A90" s="218" t="s">
        <v>218</v>
      </c>
      <c r="B90" s="218">
        <v>6147</v>
      </c>
      <c r="C90" s="231" t="s">
        <v>275</v>
      </c>
      <c r="D90" s="528"/>
      <c r="E90" s="226"/>
    </row>
    <row r="91" spans="1:5" x14ac:dyDescent="0.25">
      <c r="A91" s="218" t="s">
        <v>219</v>
      </c>
      <c r="B91" s="218">
        <v>6148</v>
      </c>
      <c r="C91" s="231" t="s">
        <v>275</v>
      </c>
      <c r="D91" s="528"/>
      <c r="E91" s="226"/>
    </row>
    <row r="92" spans="1:5" x14ac:dyDescent="0.25">
      <c r="A92" s="218" t="s">
        <v>220</v>
      </c>
      <c r="B92" s="218">
        <v>6149</v>
      </c>
      <c r="C92" s="231" t="s">
        <v>275</v>
      </c>
      <c r="D92" s="528"/>
      <c r="E92" s="226"/>
    </row>
    <row r="93" spans="1:5" x14ac:dyDescent="0.25">
      <c r="A93" s="218" t="s">
        <v>221</v>
      </c>
      <c r="B93" s="218">
        <v>6151</v>
      </c>
      <c r="C93" s="231" t="s">
        <v>275</v>
      </c>
      <c r="D93" s="528"/>
      <c r="E93" s="226"/>
    </row>
    <row r="94" spans="1:5" x14ac:dyDescent="0.25">
      <c r="A94" s="218" t="s">
        <v>222</v>
      </c>
      <c r="B94" s="218">
        <v>6152</v>
      </c>
      <c r="C94" s="231" t="s">
        <v>275</v>
      </c>
      <c r="D94" s="528"/>
      <c r="E94" s="226"/>
    </row>
    <row r="95" spans="1:5" x14ac:dyDescent="0.25">
      <c r="A95" s="218" t="s">
        <v>223</v>
      </c>
      <c r="B95" s="218">
        <v>6153</v>
      </c>
      <c r="C95" s="231" t="s">
        <v>275</v>
      </c>
      <c r="D95" s="528"/>
      <c r="E95" s="226"/>
    </row>
    <row r="96" spans="1:5" x14ac:dyDescent="0.25">
      <c r="A96" s="218" t="s">
        <v>224</v>
      </c>
      <c r="B96" s="218">
        <v>6162</v>
      </c>
      <c r="C96" s="231" t="s">
        <v>275</v>
      </c>
      <c r="D96" s="528"/>
      <c r="E96" s="226"/>
    </row>
    <row r="97" spans="1:5" x14ac:dyDescent="0.25">
      <c r="A97" s="218" t="s">
        <v>225</v>
      </c>
      <c r="B97" s="218">
        <v>6163</v>
      </c>
      <c r="C97" s="231" t="s">
        <v>275</v>
      </c>
      <c r="D97" s="528"/>
      <c r="E97" s="226"/>
    </row>
    <row r="98" spans="1:5" x14ac:dyDescent="0.25">
      <c r="A98" s="218" t="s">
        <v>226</v>
      </c>
      <c r="B98" s="218">
        <v>6164</v>
      </c>
      <c r="C98" s="231" t="s">
        <v>275</v>
      </c>
      <c r="D98" s="528"/>
      <c r="E98" s="226"/>
    </row>
    <row r="99" spans="1:5" x14ac:dyDescent="0.25">
      <c r="A99" s="218" t="s">
        <v>227</v>
      </c>
      <c r="B99" s="218">
        <v>8211</v>
      </c>
      <c r="C99" s="231" t="s">
        <v>275</v>
      </c>
      <c r="D99" s="528"/>
      <c r="E99" s="226"/>
    </row>
    <row r="100" spans="1:5" x14ac:dyDescent="0.25">
      <c r="A100" s="218" t="s">
        <v>228</v>
      </c>
      <c r="B100" s="218">
        <v>8212</v>
      </c>
      <c r="C100" s="231" t="s">
        <v>275</v>
      </c>
      <c r="D100" s="528"/>
      <c r="E100" s="226"/>
    </row>
    <row r="101" spans="1:5" x14ac:dyDescent="0.25">
      <c r="A101" s="218" t="s">
        <v>229</v>
      </c>
      <c r="B101" s="218">
        <v>8213</v>
      </c>
      <c r="C101" s="231" t="s">
        <v>275</v>
      </c>
      <c r="D101" s="528"/>
      <c r="E101" s="226"/>
    </row>
    <row r="102" spans="1:5" x14ac:dyDescent="0.25">
      <c r="A102" s="218" t="s">
        <v>230</v>
      </c>
      <c r="B102" s="218">
        <v>8214</v>
      </c>
      <c r="C102" s="231" t="s">
        <v>275</v>
      </c>
      <c r="D102" s="528"/>
      <c r="E102" s="226"/>
    </row>
    <row r="103" spans="1:5" x14ac:dyDescent="0.25">
      <c r="A103" s="218" t="s">
        <v>231</v>
      </c>
      <c r="B103" s="218">
        <v>8215</v>
      </c>
      <c r="C103" s="231" t="s">
        <v>275</v>
      </c>
      <c r="D103" s="528"/>
      <c r="E103" s="226"/>
    </row>
    <row r="104" spans="1:5" x14ac:dyDescent="0.25">
      <c r="A104" s="218" t="s">
        <v>232</v>
      </c>
      <c r="B104" s="218">
        <v>8216</v>
      </c>
      <c r="C104" s="231" t="s">
        <v>275</v>
      </c>
      <c r="D104" s="529"/>
      <c r="E104" s="226"/>
    </row>
    <row r="105" spans="1:5" x14ac:dyDescent="0.25">
      <c r="A105" s="223" t="s">
        <v>233</v>
      </c>
      <c r="B105" s="223"/>
      <c r="C105" s="232"/>
      <c r="D105" s="223"/>
      <c r="E105" s="227">
        <f>+SUM(E73:E104)</f>
        <v>2500000</v>
      </c>
    </row>
    <row r="106" spans="1:5" x14ac:dyDescent="0.25">
      <c r="A106" s="218" t="s">
        <v>202</v>
      </c>
      <c r="B106" s="218">
        <v>6111</v>
      </c>
      <c r="C106" s="231" t="s">
        <v>277</v>
      </c>
      <c r="D106" s="524" t="s">
        <v>276</v>
      </c>
      <c r="E106" s="226"/>
    </row>
    <row r="107" spans="1:5" x14ac:dyDescent="0.25">
      <c r="A107" s="218" t="s">
        <v>65</v>
      </c>
      <c r="B107" s="218">
        <v>6112</v>
      </c>
      <c r="C107" s="231" t="s">
        <v>277</v>
      </c>
      <c r="D107" s="525"/>
      <c r="E107" s="226"/>
    </row>
    <row r="108" spans="1:5" x14ac:dyDescent="0.25">
      <c r="A108" s="218" t="s">
        <v>203</v>
      </c>
      <c r="B108" s="218">
        <v>6131</v>
      </c>
      <c r="C108" s="231" t="s">
        <v>277</v>
      </c>
      <c r="D108" s="525"/>
      <c r="E108" s="226"/>
    </row>
    <row r="109" spans="1:5" x14ac:dyDescent="0.25">
      <c r="A109" s="218" t="s">
        <v>204</v>
      </c>
      <c r="B109" s="218">
        <v>6132</v>
      </c>
      <c r="C109" s="231" t="s">
        <v>277</v>
      </c>
      <c r="D109" s="525"/>
      <c r="E109" s="226"/>
    </row>
    <row r="110" spans="1:5" x14ac:dyDescent="0.25">
      <c r="A110" s="218" t="s">
        <v>205</v>
      </c>
      <c r="B110" s="218">
        <v>6133</v>
      </c>
      <c r="C110" s="231" t="s">
        <v>277</v>
      </c>
      <c r="D110" s="525"/>
      <c r="E110" s="226"/>
    </row>
    <row r="111" spans="1:5" x14ac:dyDescent="0.25">
      <c r="A111" s="218" t="s">
        <v>206</v>
      </c>
      <c r="B111" s="218">
        <v>6134</v>
      </c>
      <c r="C111" s="231" t="s">
        <v>277</v>
      </c>
      <c r="D111" s="525"/>
      <c r="E111" s="226"/>
    </row>
    <row r="112" spans="1:5" x14ac:dyDescent="0.25">
      <c r="A112" s="218" t="s">
        <v>207</v>
      </c>
      <c r="B112" s="218">
        <v>6135</v>
      </c>
      <c r="C112" s="231" t="s">
        <v>277</v>
      </c>
      <c r="D112" s="525"/>
      <c r="E112" s="226"/>
    </row>
    <row r="113" spans="1:5" x14ac:dyDescent="0.25">
      <c r="A113" s="218" t="s">
        <v>208</v>
      </c>
      <c r="B113" s="218">
        <v>6136</v>
      </c>
      <c r="C113" s="231" t="s">
        <v>277</v>
      </c>
      <c r="D113" s="525"/>
      <c r="E113" s="226"/>
    </row>
    <row r="114" spans="1:5" x14ac:dyDescent="0.25">
      <c r="A114" s="218" t="s">
        <v>209</v>
      </c>
      <c r="B114" s="218">
        <v>6137</v>
      </c>
      <c r="C114" s="231" t="s">
        <v>277</v>
      </c>
      <c r="D114" s="525"/>
      <c r="E114" s="226"/>
    </row>
    <row r="115" spans="1:5" x14ac:dyDescent="0.25">
      <c r="A115" s="218" t="s">
        <v>210</v>
      </c>
      <c r="B115" s="218">
        <v>6138</v>
      </c>
      <c r="C115" s="231" t="s">
        <v>277</v>
      </c>
      <c r="D115" s="525"/>
      <c r="E115" s="226"/>
    </row>
    <row r="116" spans="1:5" x14ac:dyDescent="0.25">
      <c r="A116" s="218" t="s">
        <v>211</v>
      </c>
      <c r="B116" s="218">
        <v>6139</v>
      </c>
      <c r="C116" s="231" t="s">
        <v>277</v>
      </c>
      <c r="D116" s="525"/>
      <c r="E116" s="226"/>
    </row>
    <row r="117" spans="1:5" x14ac:dyDescent="0.25">
      <c r="A117" s="218" t="s">
        <v>212</v>
      </c>
      <c r="B117" s="218">
        <v>6141</v>
      </c>
      <c r="C117" s="231" t="s">
        <v>277</v>
      </c>
      <c r="D117" s="525"/>
      <c r="E117" s="226"/>
    </row>
    <row r="118" spans="1:5" x14ac:dyDescent="0.25">
      <c r="A118" s="218" t="s">
        <v>213</v>
      </c>
      <c r="B118" s="218">
        <v>6142</v>
      </c>
      <c r="C118" s="231" t="s">
        <v>277</v>
      </c>
      <c r="D118" s="525"/>
      <c r="E118" s="226"/>
    </row>
    <row r="119" spans="1:5" x14ac:dyDescent="0.25">
      <c r="A119" s="218" t="s">
        <v>214</v>
      </c>
      <c r="B119" s="218">
        <v>6143</v>
      </c>
      <c r="C119" s="231" t="s">
        <v>277</v>
      </c>
      <c r="D119" s="525"/>
      <c r="E119" s="226"/>
    </row>
    <row r="120" spans="1:5" x14ac:dyDescent="0.25">
      <c r="A120" s="218" t="s">
        <v>215</v>
      </c>
      <c r="B120" s="218">
        <v>6144</v>
      </c>
      <c r="C120" s="231" t="s">
        <v>277</v>
      </c>
      <c r="D120" s="525"/>
      <c r="E120" s="226"/>
    </row>
    <row r="121" spans="1:5" x14ac:dyDescent="0.25">
      <c r="A121" s="218" t="s">
        <v>216</v>
      </c>
      <c r="B121" s="218">
        <v>6145</v>
      </c>
      <c r="C121" s="231" t="s">
        <v>277</v>
      </c>
      <c r="D121" s="525"/>
      <c r="E121" s="226"/>
    </row>
    <row r="122" spans="1:5" x14ac:dyDescent="0.25">
      <c r="A122" s="218" t="s">
        <v>217</v>
      </c>
      <c r="B122" s="218">
        <v>6146</v>
      </c>
      <c r="C122" s="231" t="s">
        <v>277</v>
      </c>
      <c r="D122" s="525"/>
      <c r="E122" s="226"/>
    </row>
    <row r="123" spans="1:5" x14ac:dyDescent="0.25">
      <c r="A123" s="218" t="s">
        <v>218</v>
      </c>
      <c r="B123" s="218">
        <v>6147</v>
      </c>
      <c r="C123" s="231" t="s">
        <v>277</v>
      </c>
      <c r="D123" s="525"/>
      <c r="E123" s="226"/>
    </row>
    <row r="124" spans="1:5" x14ac:dyDescent="0.25">
      <c r="A124" s="218" t="s">
        <v>219</v>
      </c>
      <c r="B124" s="218">
        <v>6148</v>
      </c>
      <c r="C124" s="231" t="s">
        <v>277</v>
      </c>
      <c r="D124" s="525"/>
      <c r="E124" s="226"/>
    </row>
    <row r="125" spans="1:5" x14ac:dyDescent="0.25">
      <c r="A125" s="218" t="s">
        <v>220</v>
      </c>
      <c r="B125" s="218">
        <v>6149</v>
      </c>
      <c r="C125" s="231" t="s">
        <v>277</v>
      </c>
      <c r="D125" s="525"/>
      <c r="E125" s="226"/>
    </row>
    <row r="126" spans="1:5" x14ac:dyDescent="0.25">
      <c r="A126" s="218" t="s">
        <v>221</v>
      </c>
      <c r="B126" s="218">
        <v>6151</v>
      </c>
      <c r="C126" s="231" t="s">
        <v>277</v>
      </c>
      <c r="D126" s="525"/>
      <c r="E126" s="226"/>
    </row>
    <row r="127" spans="1:5" x14ac:dyDescent="0.25">
      <c r="A127" s="218" t="s">
        <v>222</v>
      </c>
      <c r="B127" s="218">
        <v>6152</v>
      </c>
      <c r="C127" s="231" t="s">
        <v>277</v>
      </c>
      <c r="D127" s="525"/>
      <c r="E127" s="226"/>
    </row>
    <row r="128" spans="1:5" x14ac:dyDescent="0.25">
      <c r="A128" s="218" t="s">
        <v>223</v>
      </c>
      <c r="B128" s="218">
        <v>6153</v>
      </c>
      <c r="C128" s="231" t="s">
        <v>277</v>
      </c>
      <c r="D128" s="525"/>
      <c r="E128" s="226"/>
    </row>
    <row r="129" spans="1:5" x14ac:dyDescent="0.25">
      <c r="A129" s="218" t="s">
        <v>224</v>
      </c>
      <c r="B129" s="218">
        <v>6162</v>
      </c>
      <c r="C129" s="231" t="s">
        <v>277</v>
      </c>
      <c r="D129" s="525"/>
      <c r="E129" s="226"/>
    </row>
    <row r="130" spans="1:5" x14ac:dyDescent="0.25">
      <c r="A130" s="218" t="s">
        <v>225</v>
      </c>
      <c r="B130" s="218">
        <v>6163</v>
      </c>
      <c r="C130" s="231" t="s">
        <v>277</v>
      </c>
      <c r="D130" s="525"/>
      <c r="E130" s="226"/>
    </row>
    <row r="131" spans="1:5" x14ac:dyDescent="0.25">
      <c r="A131" s="218" t="s">
        <v>226</v>
      </c>
      <c r="B131" s="218">
        <v>6164</v>
      </c>
      <c r="C131" s="231" t="s">
        <v>277</v>
      </c>
      <c r="D131" s="525"/>
      <c r="E131" s="226"/>
    </row>
    <row r="132" spans="1:5" x14ac:dyDescent="0.25">
      <c r="A132" s="218" t="s">
        <v>227</v>
      </c>
      <c r="B132" s="218">
        <v>8211</v>
      </c>
      <c r="C132" s="231" t="s">
        <v>277</v>
      </c>
      <c r="D132" s="525"/>
      <c r="E132" s="226"/>
    </row>
    <row r="133" spans="1:5" x14ac:dyDescent="0.25">
      <c r="A133" s="218" t="s">
        <v>228</v>
      </c>
      <c r="B133" s="218">
        <v>8212</v>
      </c>
      <c r="C133" s="231" t="s">
        <v>277</v>
      </c>
      <c r="D133" s="525"/>
      <c r="E133" s="226"/>
    </row>
    <row r="134" spans="1:5" x14ac:dyDescent="0.25">
      <c r="A134" s="218" t="s">
        <v>229</v>
      </c>
      <c r="B134" s="218">
        <v>8213</v>
      </c>
      <c r="C134" s="231" t="s">
        <v>277</v>
      </c>
      <c r="D134" s="525"/>
      <c r="E134" s="226"/>
    </row>
    <row r="135" spans="1:5" x14ac:dyDescent="0.25">
      <c r="A135" s="218" t="s">
        <v>230</v>
      </c>
      <c r="B135" s="218">
        <v>8214</v>
      </c>
      <c r="C135" s="231" t="s">
        <v>277</v>
      </c>
      <c r="D135" s="525"/>
      <c r="E135" s="226"/>
    </row>
    <row r="136" spans="1:5" x14ac:dyDescent="0.25">
      <c r="A136" s="218" t="s">
        <v>231</v>
      </c>
      <c r="B136" s="218">
        <v>8215</v>
      </c>
      <c r="C136" s="231" t="s">
        <v>277</v>
      </c>
      <c r="D136" s="525"/>
      <c r="E136" s="226"/>
    </row>
    <row r="137" spans="1:5" x14ac:dyDescent="0.25">
      <c r="A137" s="218" t="s">
        <v>232</v>
      </c>
      <c r="B137" s="218">
        <v>8216</v>
      </c>
      <c r="C137" s="231" t="s">
        <v>277</v>
      </c>
      <c r="D137" s="526"/>
      <c r="E137" s="226"/>
    </row>
    <row r="138" spans="1:5" x14ac:dyDescent="0.25">
      <c r="A138" s="223" t="s">
        <v>233</v>
      </c>
      <c r="B138" s="223"/>
      <c r="C138" s="232"/>
      <c r="D138" s="223"/>
      <c r="E138" s="227">
        <f>+SUM(E106:E137)</f>
        <v>0</v>
      </c>
    </row>
    <row r="139" spans="1:5" x14ac:dyDescent="0.25">
      <c r="A139" s="218" t="s">
        <v>202</v>
      </c>
      <c r="B139" s="218">
        <v>6111</v>
      </c>
      <c r="C139" s="231" t="s">
        <v>279</v>
      </c>
      <c r="D139" s="524" t="s">
        <v>278</v>
      </c>
      <c r="E139" s="226"/>
    </row>
    <row r="140" spans="1:5" x14ac:dyDescent="0.25">
      <c r="A140" s="218" t="s">
        <v>65</v>
      </c>
      <c r="B140" s="218">
        <v>6112</v>
      </c>
      <c r="C140" s="231" t="s">
        <v>279</v>
      </c>
      <c r="D140" s="525"/>
      <c r="E140" s="226"/>
    </row>
    <row r="141" spans="1:5" x14ac:dyDescent="0.25">
      <c r="A141" s="218" t="s">
        <v>203</v>
      </c>
      <c r="B141" s="218">
        <v>6131</v>
      </c>
      <c r="C141" s="231" t="s">
        <v>279</v>
      </c>
      <c r="D141" s="525"/>
      <c r="E141" s="226"/>
    </row>
    <row r="142" spans="1:5" x14ac:dyDescent="0.25">
      <c r="A142" s="218" t="s">
        <v>204</v>
      </c>
      <c r="B142" s="218">
        <v>6132</v>
      </c>
      <c r="C142" s="231" t="s">
        <v>279</v>
      </c>
      <c r="D142" s="525"/>
      <c r="E142" s="226"/>
    </row>
    <row r="143" spans="1:5" x14ac:dyDescent="0.25">
      <c r="A143" s="218" t="s">
        <v>205</v>
      </c>
      <c r="B143" s="218">
        <v>6133</v>
      </c>
      <c r="C143" s="231" t="s">
        <v>279</v>
      </c>
      <c r="D143" s="525"/>
      <c r="E143" s="226"/>
    </row>
    <row r="144" spans="1:5" x14ac:dyDescent="0.25">
      <c r="A144" s="218" t="s">
        <v>206</v>
      </c>
      <c r="B144" s="218">
        <v>6134</v>
      </c>
      <c r="C144" s="231" t="s">
        <v>279</v>
      </c>
      <c r="D144" s="525"/>
      <c r="E144" s="226"/>
    </row>
    <row r="145" spans="1:5" x14ac:dyDescent="0.25">
      <c r="A145" s="218" t="s">
        <v>207</v>
      </c>
      <c r="B145" s="218">
        <v>6135</v>
      </c>
      <c r="C145" s="231" t="s">
        <v>279</v>
      </c>
      <c r="D145" s="525"/>
      <c r="E145" s="226"/>
    </row>
    <row r="146" spans="1:5" x14ac:dyDescent="0.25">
      <c r="A146" s="218" t="s">
        <v>208</v>
      </c>
      <c r="B146" s="218">
        <v>6136</v>
      </c>
      <c r="C146" s="231" t="s">
        <v>279</v>
      </c>
      <c r="D146" s="525"/>
      <c r="E146" s="226"/>
    </row>
    <row r="147" spans="1:5" x14ac:dyDescent="0.25">
      <c r="A147" s="218" t="s">
        <v>209</v>
      </c>
      <c r="B147" s="218">
        <v>6137</v>
      </c>
      <c r="C147" s="231" t="s">
        <v>279</v>
      </c>
      <c r="D147" s="525"/>
      <c r="E147" s="226"/>
    </row>
    <row r="148" spans="1:5" x14ac:dyDescent="0.25">
      <c r="A148" s="218" t="s">
        <v>210</v>
      </c>
      <c r="B148" s="218">
        <v>6138</v>
      </c>
      <c r="C148" s="231" t="s">
        <v>279</v>
      </c>
      <c r="D148" s="525"/>
      <c r="E148" s="226"/>
    </row>
    <row r="149" spans="1:5" x14ac:dyDescent="0.25">
      <c r="A149" s="218" t="s">
        <v>211</v>
      </c>
      <c r="B149" s="218">
        <v>6139</v>
      </c>
      <c r="C149" s="231" t="s">
        <v>279</v>
      </c>
      <c r="D149" s="525"/>
      <c r="E149" s="226"/>
    </row>
    <row r="150" spans="1:5" x14ac:dyDescent="0.25">
      <c r="A150" s="218" t="s">
        <v>212</v>
      </c>
      <c r="B150" s="218">
        <v>6141</v>
      </c>
      <c r="C150" s="231" t="s">
        <v>279</v>
      </c>
      <c r="D150" s="525"/>
      <c r="E150" s="226"/>
    </row>
    <row r="151" spans="1:5" x14ac:dyDescent="0.25">
      <c r="A151" s="218" t="s">
        <v>213</v>
      </c>
      <c r="B151" s="218">
        <v>6142</v>
      </c>
      <c r="C151" s="231" t="s">
        <v>279</v>
      </c>
      <c r="D151" s="525"/>
      <c r="E151" s="226"/>
    </row>
    <row r="152" spans="1:5" x14ac:dyDescent="0.25">
      <c r="A152" s="218" t="s">
        <v>214</v>
      </c>
      <c r="B152" s="218">
        <v>6143</v>
      </c>
      <c r="C152" s="231" t="s">
        <v>279</v>
      </c>
      <c r="D152" s="525"/>
      <c r="E152" s="226"/>
    </row>
    <row r="153" spans="1:5" x14ac:dyDescent="0.25">
      <c r="A153" s="218" t="s">
        <v>215</v>
      </c>
      <c r="B153" s="218">
        <v>6144</v>
      </c>
      <c r="C153" s="231" t="s">
        <v>279</v>
      </c>
      <c r="D153" s="525"/>
      <c r="E153" s="226"/>
    </row>
    <row r="154" spans="1:5" x14ac:dyDescent="0.25">
      <c r="A154" s="218" t="s">
        <v>216</v>
      </c>
      <c r="B154" s="218">
        <v>6145</v>
      </c>
      <c r="C154" s="231" t="s">
        <v>279</v>
      </c>
      <c r="D154" s="525"/>
      <c r="E154" s="226"/>
    </row>
    <row r="155" spans="1:5" x14ac:dyDescent="0.25">
      <c r="A155" s="218" t="s">
        <v>217</v>
      </c>
      <c r="B155" s="218">
        <v>6146</v>
      </c>
      <c r="C155" s="231" t="s">
        <v>279</v>
      </c>
      <c r="D155" s="525"/>
      <c r="E155" s="226"/>
    </row>
    <row r="156" spans="1:5" x14ac:dyDescent="0.25">
      <c r="A156" s="218" t="s">
        <v>218</v>
      </c>
      <c r="B156" s="218">
        <v>6147</v>
      </c>
      <c r="C156" s="231" t="s">
        <v>279</v>
      </c>
      <c r="D156" s="525"/>
      <c r="E156" s="226"/>
    </row>
    <row r="157" spans="1:5" x14ac:dyDescent="0.25">
      <c r="A157" s="218" t="s">
        <v>219</v>
      </c>
      <c r="B157" s="218">
        <v>6148</v>
      </c>
      <c r="C157" s="231" t="s">
        <v>279</v>
      </c>
      <c r="D157" s="525"/>
      <c r="E157" s="226"/>
    </row>
    <row r="158" spans="1:5" x14ac:dyDescent="0.25">
      <c r="A158" s="218" t="s">
        <v>220</v>
      </c>
      <c r="B158" s="218">
        <v>6149</v>
      </c>
      <c r="C158" s="231" t="s">
        <v>279</v>
      </c>
      <c r="D158" s="525"/>
      <c r="E158" s="226"/>
    </row>
    <row r="159" spans="1:5" x14ac:dyDescent="0.25">
      <c r="A159" s="218" t="s">
        <v>221</v>
      </c>
      <c r="B159" s="218">
        <v>6151</v>
      </c>
      <c r="C159" s="231" t="s">
        <v>279</v>
      </c>
      <c r="D159" s="525"/>
      <c r="E159" s="226"/>
    </row>
    <row r="160" spans="1:5" x14ac:dyDescent="0.25">
      <c r="A160" s="218" t="s">
        <v>222</v>
      </c>
      <c r="B160" s="218">
        <v>6152</v>
      </c>
      <c r="C160" s="231" t="s">
        <v>279</v>
      </c>
      <c r="D160" s="525"/>
      <c r="E160" s="226"/>
    </row>
    <row r="161" spans="1:5" x14ac:dyDescent="0.25">
      <c r="A161" s="218" t="s">
        <v>223</v>
      </c>
      <c r="B161" s="218">
        <v>6153</v>
      </c>
      <c r="C161" s="231" t="s">
        <v>279</v>
      </c>
      <c r="D161" s="525"/>
      <c r="E161" s="226"/>
    </row>
    <row r="162" spans="1:5" x14ac:dyDescent="0.25">
      <c r="A162" s="218" t="s">
        <v>224</v>
      </c>
      <c r="B162" s="218">
        <v>6162</v>
      </c>
      <c r="C162" s="231" t="s">
        <v>279</v>
      </c>
      <c r="D162" s="525"/>
      <c r="E162" s="226"/>
    </row>
    <row r="163" spans="1:5" x14ac:dyDescent="0.25">
      <c r="A163" s="218" t="s">
        <v>225</v>
      </c>
      <c r="B163" s="218">
        <v>6163</v>
      </c>
      <c r="C163" s="231" t="s">
        <v>279</v>
      </c>
      <c r="D163" s="525"/>
      <c r="E163" s="226"/>
    </row>
    <row r="164" spans="1:5" x14ac:dyDescent="0.25">
      <c r="A164" s="218" t="s">
        <v>226</v>
      </c>
      <c r="B164" s="218">
        <v>6164</v>
      </c>
      <c r="C164" s="231" t="s">
        <v>279</v>
      </c>
      <c r="D164" s="525"/>
      <c r="E164" s="226"/>
    </row>
    <row r="165" spans="1:5" x14ac:dyDescent="0.25">
      <c r="A165" s="218" t="s">
        <v>227</v>
      </c>
      <c r="B165" s="218">
        <v>8211</v>
      </c>
      <c r="C165" s="231" t="s">
        <v>279</v>
      </c>
      <c r="D165" s="525"/>
      <c r="E165" s="226"/>
    </row>
    <row r="166" spans="1:5" x14ac:dyDescent="0.25">
      <c r="A166" s="218" t="s">
        <v>228</v>
      </c>
      <c r="B166" s="218">
        <v>8212</v>
      </c>
      <c r="C166" s="231" t="s">
        <v>279</v>
      </c>
      <c r="D166" s="525"/>
      <c r="E166" s="226"/>
    </row>
    <row r="167" spans="1:5" x14ac:dyDescent="0.25">
      <c r="A167" s="218" t="s">
        <v>229</v>
      </c>
      <c r="B167" s="218">
        <v>8213</v>
      </c>
      <c r="C167" s="231" t="s">
        <v>279</v>
      </c>
      <c r="D167" s="525"/>
      <c r="E167" s="226"/>
    </row>
    <row r="168" spans="1:5" x14ac:dyDescent="0.25">
      <c r="A168" s="218" t="s">
        <v>230</v>
      </c>
      <c r="B168" s="218">
        <v>8214</v>
      </c>
      <c r="C168" s="231" t="s">
        <v>279</v>
      </c>
      <c r="D168" s="525"/>
      <c r="E168" s="226"/>
    </row>
    <row r="169" spans="1:5" x14ac:dyDescent="0.25">
      <c r="A169" s="218" t="s">
        <v>231</v>
      </c>
      <c r="B169" s="218">
        <v>8215</v>
      </c>
      <c r="C169" s="231" t="s">
        <v>279</v>
      </c>
      <c r="D169" s="525"/>
      <c r="E169" s="226"/>
    </row>
    <row r="170" spans="1:5" x14ac:dyDescent="0.25">
      <c r="A170" s="218" t="s">
        <v>232</v>
      </c>
      <c r="B170" s="218">
        <v>8216</v>
      </c>
      <c r="C170" s="231" t="s">
        <v>279</v>
      </c>
      <c r="D170" s="526"/>
      <c r="E170" s="226"/>
    </row>
    <row r="171" spans="1:5" x14ac:dyDescent="0.25">
      <c r="A171" s="223" t="s">
        <v>233</v>
      </c>
      <c r="B171" s="223"/>
      <c r="C171" s="232"/>
      <c r="D171" s="223"/>
      <c r="E171" s="227">
        <f>+SUM(E139:E170)</f>
        <v>0</v>
      </c>
    </row>
    <row r="172" spans="1:5" x14ac:dyDescent="0.25">
      <c r="A172" s="218" t="s">
        <v>202</v>
      </c>
      <c r="B172" s="218">
        <v>6111</v>
      </c>
      <c r="C172" s="231" t="s">
        <v>281</v>
      </c>
      <c r="D172" s="524" t="s">
        <v>280</v>
      </c>
      <c r="E172" s="226"/>
    </row>
    <row r="173" spans="1:5" x14ac:dyDescent="0.25">
      <c r="A173" s="218" t="s">
        <v>65</v>
      </c>
      <c r="B173" s="218">
        <v>6112</v>
      </c>
      <c r="C173" s="231" t="s">
        <v>281</v>
      </c>
      <c r="D173" s="525"/>
      <c r="E173" s="226"/>
    </row>
    <row r="174" spans="1:5" x14ac:dyDescent="0.25">
      <c r="A174" s="218" t="s">
        <v>203</v>
      </c>
      <c r="B174" s="218">
        <v>6131</v>
      </c>
      <c r="C174" s="231" t="s">
        <v>281</v>
      </c>
      <c r="D174" s="525"/>
      <c r="E174" s="226"/>
    </row>
    <row r="175" spans="1:5" x14ac:dyDescent="0.25">
      <c r="A175" s="218" t="s">
        <v>204</v>
      </c>
      <c r="B175" s="218">
        <v>6132</v>
      </c>
      <c r="C175" s="231" t="s">
        <v>281</v>
      </c>
      <c r="D175" s="525"/>
      <c r="E175" s="226"/>
    </row>
    <row r="176" spans="1:5" x14ac:dyDescent="0.25">
      <c r="A176" s="218" t="s">
        <v>205</v>
      </c>
      <c r="B176" s="218">
        <v>6133</v>
      </c>
      <c r="C176" s="231" t="s">
        <v>281</v>
      </c>
      <c r="D176" s="525"/>
      <c r="E176" s="226"/>
    </row>
    <row r="177" spans="1:5" x14ac:dyDescent="0.25">
      <c r="A177" s="218" t="s">
        <v>206</v>
      </c>
      <c r="B177" s="218">
        <v>6134</v>
      </c>
      <c r="C177" s="231" t="s">
        <v>281</v>
      </c>
      <c r="D177" s="525"/>
      <c r="E177" s="226"/>
    </row>
    <row r="178" spans="1:5" x14ac:dyDescent="0.25">
      <c r="A178" s="218" t="s">
        <v>207</v>
      </c>
      <c r="B178" s="218">
        <v>6135</v>
      </c>
      <c r="C178" s="231" t="s">
        <v>281</v>
      </c>
      <c r="D178" s="525"/>
      <c r="E178" s="226"/>
    </row>
    <row r="179" spans="1:5" x14ac:dyDescent="0.25">
      <c r="A179" s="218" t="s">
        <v>208</v>
      </c>
      <c r="B179" s="218">
        <v>6136</v>
      </c>
      <c r="C179" s="231" t="s">
        <v>281</v>
      </c>
      <c r="D179" s="525"/>
      <c r="E179" s="226"/>
    </row>
    <row r="180" spans="1:5" x14ac:dyDescent="0.25">
      <c r="A180" s="218" t="s">
        <v>209</v>
      </c>
      <c r="B180" s="218">
        <v>6137</v>
      </c>
      <c r="C180" s="231" t="s">
        <v>281</v>
      </c>
      <c r="D180" s="525"/>
      <c r="E180" s="226"/>
    </row>
    <row r="181" spans="1:5" x14ac:dyDescent="0.25">
      <c r="A181" s="218" t="s">
        <v>210</v>
      </c>
      <c r="B181" s="218">
        <v>6138</v>
      </c>
      <c r="C181" s="231" t="s">
        <v>281</v>
      </c>
      <c r="D181" s="525"/>
      <c r="E181" s="226"/>
    </row>
    <row r="182" spans="1:5" x14ac:dyDescent="0.25">
      <c r="A182" s="218" t="s">
        <v>211</v>
      </c>
      <c r="B182" s="218">
        <v>6139</v>
      </c>
      <c r="C182" s="231" t="s">
        <v>281</v>
      </c>
      <c r="D182" s="525"/>
      <c r="E182" s="226"/>
    </row>
    <row r="183" spans="1:5" x14ac:dyDescent="0.25">
      <c r="A183" s="218" t="s">
        <v>212</v>
      </c>
      <c r="B183" s="218">
        <v>6141</v>
      </c>
      <c r="C183" s="231" t="s">
        <v>281</v>
      </c>
      <c r="D183" s="525"/>
      <c r="E183" s="226"/>
    </row>
    <row r="184" spans="1:5" x14ac:dyDescent="0.25">
      <c r="A184" s="218" t="s">
        <v>213</v>
      </c>
      <c r="B184" s="218">
        <v>6142</v>
      </c>
      <c r="C184" s="231" t="s">
        <v>281</v>
      </c>
      <c r="D184" s="525"/>
      <c r="E184" s="226"/>
    </row>
    <row r="185" spans="1:5" x14ac:dyDescent="0.25">
      <c r="A185" s="218" t="s">
        <v>214</v>
      </c>
      <c r="B185" s="218">
        <v>6143</v>
      </c>
      <c r="C185" s="231" t="s">
        <v>281</v>
      </c>
      <c r="D185" s="525"/>
      <c r="E185" s="226"/>
    </row>
    <row r="186" spans="1:5" x14ac:dyDescent="0.25">
      <c r="A186" s="218" t="s">
        <v>215</v>
      </c>
      <c r="B186" s="218">
        <v>6144</v>
      </c>
      <c r="C186" s="231" t="s">
        <v>281</v>
      </c>
      <c r="D186" s="525"/>
      <c r="E186" s="226"/>
    </row>
    <row r="187" spans="1:5" x14ac:dyDescent="0.25">
      <c r="A187" s="218" t="s">
        <v>216</v>
      </c>
      <c r="B187" s="218">
        <v>6145</v>
      </c>
      <c r="C187" s="231" t="s">
        <v>281</v>
      </c>
      <c r="D187" s="525"/>
      <c r="E187" s="226"/>
    </row>
    <row r="188" spans="1:5" x14ac:dyDescent="0.25">
      <c r="A188" s="218" t="s">
        <v>217</v>
      </c>
      <c r="B188" s="218">
        <v>6146</v>
      </c>
      <c r="C188" s="231" t="s">
        <v>281</v>
      </c>
      <c r="D188" s="525"/>
      <c r="E188" s="226"/>
    </row>
    <row r="189" spans="1:5" x14ac:dyDescent="0.25">
      <c r="A189" s="218" t="s">
        <v>218</v>
      </c>
      <c r="B189" s="218">
        <v>6147</v>
      </c>
      <c r="C189" s="231" t="s">
        <v>281</v>
      </c>
      <c r="D189" s="525"/>
      <c r="E189" s="226"/>
    </row>
    <row r="190" spans="1:5" x14ac:dyDescent="0.25">
      <c r="A190" s="218" t="s">
        <v>219</v>
      </c>
      <c r="B190" s="218">
        <v>6148</v>
      </c>
      <c r="C190" s="231" t="s">
        <v>281</v>
      </c>
      <c r="D190" s="525"/>
      <c r="E190" s="226"/>
    </row>
    <row r="191" spans="1:5" x14ac:dyDescent="0.25">
      <c r="A191" s="218" t="s">
        <v>220</v>
      </c>
      <c r="B191" s="218">
        <v>6149</v>
      </c>
      <c r="C191" s="231" t="s">
        <v>281</v>
      </c>
      <c r="D191" s="525"/>
      <c r="E191" s="226"/>
    </row>
    <row r="192" spans="1:5" x14ac:dyDescent="0.25">
      <c r="A192" s="218" t="s">
        <v>221</v>
      </c>
      <c r="B192" s="218">
        <v>6151</v>
      </c>
      <c r="C192" s="231" t="s">
        <v>281</v>
      </c>
      <c r="D192" s="525"/>
      <c r="E192" s="226"/>
    </row>
    <row r="193" spans="1:5" x14ac:dyDescent="0.25">
      <c r="A193" s="218" t="s">
        <v>222</v>
      </c>
      <c r="B193" s="218">
        <v>6152</v>
      </c>
      <c r="C193" s="231" t="s">
        <v>281</v>
      </c>
      <c r="D193" s="525"/>
      <c r="E193" s="226"/>
    </row>
    <row r="194" spans="1:5" x14ac:dyDescent="0.25">
      <c r="A194" s="218" t="s">
        <v>223</v>
      </c>
      <c r="B194" s="218">
        <v>6153</v>
      </c>
      <c r="C194" s="231" t="s">
        <v>281</v>
      </c>
      <c r="D194" s="525"/>
      <c r="E194" s="226"/>
    </row>
    <row r="195" spans="1:5" x14ac:dyDescent="0.25">
      <c r="A195" s="218" t="s">
        <v>224</v>
      </c>
      <c r="B195" s="218">
        <v>6162</v>
      </c>
      <c r="C195" s="231" t="s">
        <v>281</v>
      </c>
      <c r="D195" s="525"/>
      <c r="E195" s="226"/>
    </row>
    <row r="196" spans="1:5" x14ac:dyDescent="0.25">
      <c r="A196" s="218" t="s">
        <v>225</v>
      </c>
      <c r="B196" s="218">
        <v>6163</v>
      </c>
      <c r="C196" s="231" t="s">
        <v>281</v>
      </c>
      <c r="D196" s="525"/>
      <c r="E196" s="226"/>
    </row>
    <row r="197" spans="1:5" x14ac:dyDescent="0.25">
      <c r="A197" s="218" t="s">
        <v>226</v>
      </c>
      <c r="B197" s="218">
        <v>6164</v>
      </c>
      <c r="C197" s="231" t="s">
        <v>281</v>
      </c>
      <c r="D197" s="525"/>
      <c r="E197" s="226"/>
    </row>
    <row r="198" spans="1:5" x14ac:dyDescent="0.25">
      <c r="A198" s="218" t="s">
        <v>227</v>
      </c>
      <c r="B198" s="218">
        <v>8211</v>
      </c>
      <c r="C198" s="231" t="s">
        <v>281</v>
      </c>
      <c r="D198" s="525"/>
      <c r="E198" s="226"/>
    </row>
    <row r="199" spans="1:5" x14ac:dyDescent="0.25">
      <c r="A199" s="218" t="s">
        <v>228</v>
      </c>
      <c r="B199" s="218">
        <v>8212</v>
      </c>
      <c r="C199" s="231" t="s">
        <v>281</v>
      </c>
      <c r="D199" s="525"/>
      <c r="E199" s="226"/>
    </row>
    <row r="200" spans="1:5" x14ac:dyDescent="0.25">
      <c r="A200" s="218" t="s">
        <v>229</v>
      </c>
      <c r="B200" s="218">
        <v>8213</v>
      </c>
      <c r="C200" s="231" t="s">
        <v>281</v>
      </c>
      <c r="D200" s="525"/>
      <c r="E200" s="226"/>
    </row>
    <row r="201" spans="1:5" x14ac:dyDescent="0.25">
      <c r="A201" s="218" t="s">
        <v>230</v>
      </c>
      <c r="B201" s="218">
        <v>8214</v>
      </c>
      <c r="C201" s="231" t="s">
        <v>281</v>
      </c>
      <c r="D201" s="525"/>
      <c r="E201" s="226"/>
    </row>
    <row r="202" spans="1:5" x14ac:dyDescent="0.25">
      <c r="A202" s="218" t="s">
        <v>231</v>
      </c>
      <c r="B202" s="218">
        <v>8215</v>
      </c>
      <c r="C202" s="231" t="s">
        <v>281</v>
      </c>
      <c r="D202" s="525"/>
      <c r="E202" s="226"/>
    </row>
    <row r="203" spans="1:5" x14ac:dyDescent="0.25">
      <c r="A203" s="218" t="s">
        <v>232</v>
      </c>
      <c r="B203" s="218">
        <v>8216</v>
      </c>
      <c r="C203" s="231" t="s">
        <v>281</v>
      </c>
      <c r="D203" s="526"/>
      <c r="E203" s="226"/>
    </row>
    <row r="204" spans="1:5" x14ac:dyDescent="0.25">
      <c r="A204" s="223" t="s">
        <v>233</v>
      </c>
      <c r="B204" s="223"/>
      <c r="C204" s="232"/>
      <c r="D204" s="223"/>
      <c r="E204" s="227">
        <f>+SUM(E172:E203)</f>
        <v>0</v>
      </c>
    </row>
    <row r="205" spans="1:5" x14ac:dyDescent="0.25">
      <c r="A205" s="218" t="s">
        <v>202</v>
      </c>
      <c r="B205" s="218">
        <v>6111</v>
      </c>
      <c r="C205" s="231" t="s">
        <v>283</v>
      </c>
      <c r="D205" s="527" t="s">
        <v>282</v>
      </c>
      <c r="E205" s="226"/>
    </row>
    <row r="206" spans="1:5" x14ac:dyDescent="0.25">
      <c r="A206" s="218" t="s">
        <v>65</v>
      </c>
      <c r="B206" s="218">
        <v>6112</v>
      </c>
      <c r="C206" s="231" t="s">
        <v>283</v>
      </c>
      <c r="D206" s="528"/>
      <c r="E206" s="226"/>
    </row>
    <row r="207" spans="1:5" x14ac:dyDescent="0.25">
      <c r="A207" s="218" t="s">
        <v>203</v>
      </c>
      <c r="B207" s="218">
        <v>6131</v>
      </c>
      <c r="C207" s="231" t="s">
        <v>283</v>
      </c>
      <c r="D207" s="528"/>
      <c r="E207" s="226"/>
    </row>
    <row r="208" spans="1:5" x14ac:dyDescent="0.25">
      <c r="A208" s="218" t="s">
        <v>204</v>
      </c>
      <c r="B208" s="218">
        <v>6132</v>
      </c>
      <c r="C208" s="231" t="s">
        <v>283</v>
      </c>
      <c r="D208" s="528"/>
      <c r="E208" s="226"/>
    </row>
    <row r="209" spans="1:5" x14ac:dyDescent="0.25">
      <c r="A209" s="218" t="s">
        <v>205</v>
      </c>
      <c r="B209" s="218">
        <v>6133</v>
      </c>
      <c r="C209" s="231" t="s">
        <v>283</v>
      </c>
      <c r="D209" s="528"/>
      <c r="E209" s="226"/>
    </row>
    <row r="210" spans="1:5" x14ac:dyDescent="0.25">
      <c r="A210" s="218" t="s">
        <v>206</v>
      </c>
      <c r="B210" s="218">
        <v>6134</v>
      </c>
      <c r="C210" s="231" t="s">
        <v>283</v>
      </c>
      <c r="D210" s="528"/>
      <c r="E210" s="226"/>
    </row>
    <row r="211" spans="1:5" x14ac:dyDescent="0.25">
      <c r="A211" s="218" t="s">
        <v>207</v>
      </c>
      <c r="B211" s="218">
        <v>6135</v>
      </c>
      <c r="C211" s="231" t="s">
        <v>283</v>
      </c>
      <c r="D211" s="528"/>
      <c r="E211" s="226"/>
    </row>
    <row r="212" spans="1:5" x14ac:dyDescent="0.25">
      <c r="A212" s="218" t="s">
        <v>208</v>
      </c>
      <c r="B212" s="218">
        <v>6136</v>
      </c>
      <c r="C212" s="231" t="s">
        <v>283</v>
      </c>
      <c r="D212" s="528"/>
      <c r="E212" s="226"/>
    </row>
    <row r="213" spans="1:5" x14ac:dyDescent="0.25">
      <c r="A213" s="218" t="s">
        <v>209</v>
      </c>
      <c r="B213" s="218">
        <v>6137</v>
      </c>
      <c r="C213" s="231" t="s">
        <v>283</v>
      </c>
      <c r="D213" s="528"/>
      <c r="E213" s="226"/>
    </row>
    <row r="214" spans="1:5" x14ac:dyDescent="0.25">
      <c r="A214" s="218" t="s">
        <v>210</v>
      </c>
      <c r="B214" s="218">
        <v>6138</v>
      </c>
      <c r="C214" s="231" t="s">
        <v>283</v>
      </c>
      <c r="D214" s="528"/>
      <c r="E214" s="226"/>
    </row>
    <row r="215" spans="1:5" x14ac:dyDescent="0.25">
      <c r="A215" s="218" t="s">
        <v>211</v>
      </c>
      <c r="B215" s="218">
        <v>6139</v>
      </c>
      <c r="C215" s="231" t="s">
        <v>283</v>
      </c>
      <c r="D215" s="528"/>
      <c r="E215" s="226"/>
    </row>
    <row r="216" spans="1:5" x14ac:dyDescent="0.25">
      <c r="A216" s="218" t="s">
        <v>212</v>
      </c>
      <c r="B216" s="218">
        <v>6141</v>
      </c>
      <c r="C216" s="231" t="s">
        <v>283</v>
      </c>
      <c r="D216" s="528"/>
      <c r="E216" s="226"/>
    </row>
    <row r="217" spans="1:5" x14ac:dyDescent="0.25">
      <c r="A217" s="218" t="s">
        <v>213</v>
      </c>
      <c r="B217" s="218">
        <v>6142</v>
      </c>
      <c r="C217" s="231" t="s">
        <v>283</v>
      </c>
      <c r="D217" s="528"/>
      <c r="E217" s="226"/>
    </row>
    <row r="218" spans="1:5" x14ac:dyDescent="0.25">
      <c r="A218" s="218" t="s">
        <v>214</v>
      </c>
      <c r="B218" s="218">
        <v>6143</v>
      </c>
      <c r="C218" s="231" t="s">
        <v>283</v>
      </c>
      <c r="D218" s="528"/>
      <c r="E218" s="226"/>
    </row>
    <row r="219" spans="1:5" x14ac:dyDescent="0.25">
      <c r="A219" s="218" t="s">
        <v>215</v>
      </c>
      <c r="B219" s="218">
        <v>6144</v>
      </c>
      <c r="C219" s="231" t="s">
        <v>283</v>
      </c>
      <c r="D219" s="528"/>
      <c r="E219" s="226"/>
    </row>
    <row r="220" spans="1:5" x14ac:dyDescent="0.25">
      <c r="A220" s="218" t="s">
        <v>216</v>
      </c>
      <c r="B220" s="218">
        <v>6145</v>
      </c>
      <c r="C220" s="231" t="s">
        <v>283</v>
      </c>
      <c r="D220" s="528"/>
      <c r="E220" s="226"/>
    </row>
    <row r="221" spans="1:5" x14ac:dyDescent="0.25">
      <c r="A221" s="218" t="s">
        <v>217</v>
      </c>
      <c r="B221" s="218">
        <v>6146</v>
      </c>
      <c r="C221" s="231" t="s">
        <v>283</v>
      </c>
      <c r="D221" s="528"/>
      <c r="E221" s="226"/>
    </row>
    <row r="222" spans="1:5" x14ac:dyDescent="0.25">
      <c r="A222" s="218" t="s">
        <v>218</v>
      </c>
      <c r="B222" s="218">
        <v>6147</v>
      </c>
      <c r="C222" s="231" t="s">
        <v>283</v>
      </c>
      <c r="D222" s="528"/>
      <c r="E222" s="226"/>
    </row>
    <row r="223" spans="1:5" x14ac:dyDescent="0.25">
      <c r="A223" s="218" t="s">
        <v>219</v>
      </c>
      <c r="B223" s="218">
        <v>6148</v>
      </c>
      <c r="C223" s="231" t="s">
        <v>283</v>
      </c>
      <c r="D223" s="528"/>
      <c r="E223" s="226"/>
    </row>
    <row r="224" spans="1:5" x14ac:dyDescent="0.25">
      <c r="A224" s="218" t="s">
        <v>220</v>
      </c>
      <c r="B224" s="218">
        <v>6149</v>
      </c>
      <c r="C224" s="231" t="s">
        <v>283</v>
      </c>
      <c r="D224" s="528"/>
      <c r="E224" s="226"/>
    </row>
    <row r="225" spans="1:5" x14ac:dyDescent="0.25">
      <c r="A225" s="218" t="s">
        <v>221</v>
      </c>
      <c r="B225" s="218">
        <v>6151</v>
      </c>
      <c r="C225" s="231" t="s">
        <v>283</v>
      </c>
      <c r="D225" s="528"/>
      <c r="E225" s="226"/>
    </row>
    <row r="226" spans="1:5" x14ac:dyDescent="0.25">
      <c r="A226" s="218" t="s">
        <v>222</v>
      </c>
      <c r="B226" s="218">
        <v>6152</v>
      </c>
      <c r="C226" s="231" t="s">
        <v>283</v>
      </c>
      <c r="D226" s="528"/>
      <c r="E226" s="226"/>
    </row>
    <row r="227" spans="1:5" x14ac:dyDescent="0.25">
      <c r="A227" s="218" t="s">
        <v>223</v>
      </c>
      <c r="B227" s="218">
        <v>6153</v>
      </c>
      <c r="C227" s="231" t="s">
        <v>283</v>
      </c>
      <c r="D227" s="528"/>
      <c r="E227" s="226"/>
    </row>
    <row r="228" spans="1:5" x14ac:dyDescent="0.25">
      <c r="A228" s="218" t="s">
        <v>224</v>
      </c>
      <c r="B228" s="218">
        <v>6162</v>
      </c>
      <c r="C228" s="231" t="s">
        <v>283</v>
      </c>
      <c r="D228" s="528"/>
      <c r="E228" s="226"/>
    </row>
    <row r="229" spans="1:5" x14ac:dyDescent="0.25">
      <c r="A229" s="218" t="s">
        <v>225</v>
      </c>
      <c r="B229" s="218">
        <v>6163</v>
      </c>
      <c r="C229" s="231" t="s">
        <v>283</v>
      </c>
      <c r="D229" s="528"/>
      <c r="E229" s="226"/>
    </row>
    <row r="230" spans="1:5" x14ac:dyDescent="0.25">
      <c r="A230" s="218" t="s">
        <v>226</v>
      </c>
      <c r="B230" s="218">
        <v>6164</v>
      </c>
      <c r="C230" s="231" t="s">
        <v>283</v>
      </c>
      <c r="D230" s="528"/>
      <c r="E230" s="226"/>
    </row>
    <row r="231" spans="1:5" x14ac:dyDescent="0.25">
      <c r="A231" s="218" t="s">
        <v>227</v>
      </c>
      <c r="B231" s="218">
        <v>8211</v>
      </c>
      <c r="C231" s="231" t="s">
        <v>283</v>
      </c>
      <c r="D231" s="528"/>
      <c r="E231" s="226"/>
    </row>
    <row r="232" spans="1:5" x14ac:dyDescent="0.25">
      <c r="A232" s="218" t="s">
        <v>228</v>
      </c>
      <c r="B232" s="218">
        <v>8212</v>
      </c>
      <c r="C232" s="231" t="s">
        <v>283</v>
      </c>
      <c r="D232" s="528"/>
      <c r="E232" s="226"/>
    </row>
    <row r="233" spans="1:5" x14ac:dyDescent="0.25">
      <c r="A233" s="218" t="s">
        <v>229</v>
      </c>
      <c r="B233" s="218">
        <v>8213</v>
      </c>
      <c r="C233" s="231" t="s">
        <v>283</v>
      </c>
      <c r="D233" s="528"/>
      <c r="E233" s="226"/>
    </row>
    <row r="234" spans="1:5" x14ac:dyDescent="0.25">
      <c r="A234" s="218" t="s">
        <v>230</v>
      </c>
      <c r="B234" s="218">
        <v>8214</v>
      </c>
      <c r="C234" s="231" t="s">
        <v>283</v>
      </c>
      <c r="D234" s="528"/>
      <c r="E234" s="226"/>
    </row>
    <row r="235" spans="1:5" x14ac:dyDescent="0.25">
      <c r="A235" s="218" t="s">
        <v>231</v>
      </c>
      <c r="B235" s="218">
        <v>8215</v>
      </c>
      <c r="C235" s="231" t="s">
        <v>283</v>
      </c>
      <c r="D235" s="528"/>
      <c r="E235" s="226"/>
    </row>
    <row r="236" spans="1:5" x14ac:dyDescent="0.25">
      <c r="A236" s="218" t="s">
        <v>232</v>
      </c>
      <c r="B236" s="218">
        <v>8216</v>
      </c>
      <c r="C236" s="231" t="s">
        <v>283</v>
      </c>
      <c r="D236" s="529"/>
      <c r="E236" s="226"/>
    </row>
    <row r="237" spans="1:5" x14ac:dyDescent="0.25">
      <c r="A237" s="223" t="s">
        <v>233</v>
      </c>
      <c r="B237" s="223"/>
      <c r="C237" s="232"/>
      <c r="D237" s="223"/>
      <c r="E237" s="227">
        <f>+SUM(E205:E236)</f>
        <v>0</v>
      </c>
    </row>
    <row r="238" spans="1:5" x14ac:dyDescent="0.25">
      <c r="A238" s="218" t="s">
        <v>202</v>
      </c>
      <c r="B238" s="218">
        <v>6111</v>
      </c>
      <c r="C238" s="231" t="s">
        <v>285</v>
      </c>
      <c r="D238" s="527" t="s">
        <v>284</v>
      </c>
      <c r="E238" s="226"/>
    </row>
    <row r="239" spans="1:5" x14ac:dyDescent="0.25">
      <c r="A239" s="218" t="s">
        <v>65</v>
      </c>
      <c r="B239" s="218">
        <v>6112</v>
      </c>
      <c r="C239" s="231" t="s">
        <v>285</v>
      </c>
      <c r="D239" s="528"/>
      <c r="E239" s="226"/>
    </row>
    <row r="240" spans="1:5" x14ac:dyDescent="0.25">
      <c r="A240" s="218" t="s">
        <v>203</v>
      </c>
      <c r="B240" s="218">
        <v>6131</v>
      </c>
      <c r="C240" s="231" t="s">
        <v>285</v>
      </c>
      <c r="D240" s="528"/>
      <c r="E240" s="226"/>
    </row>
    <row r="241" spans="1:5" x14ac:dyDescent="0.25">
      <c r="A241" s="218" t="s">
        <v>204</v>
      </c>
      <c r="B241" s="218">
        <v>6132</v>
      </c>
      <c r="C241" s="231" t="s">
        <v>285</v>
      </c>
      <c r="D241" s="528"/>
      <c r="E241" s="226"/>
    </row>
    <row r="242" spans="1:5" x14ac:dyDescent="0.25">
      <c r="A242" s="218" t="s">
        <v>205</v>
      </c>
      <c r="B242" s="218">
        <v>6133</v>
      </c>
      <c r="C242" s="231" t="s">
        <v>285</v>
      </c>
      <c r="D242" s="528"/>
      <c r="E242" s="226"/>
    </row>
    <row r="243" spans="1:5" x14ac:dyDescent="0.25">
      <c r="A243" s="218" t="s">
        <v>206</v>
      </c>
      <c r="B243" s="218">
        <v>6134</v>
      </c>
      <c r="C243" s="231" t="s">
        <v>285</v>
      </c>
      <c r="D243" s="528"/>
      <c r="E243" s="226"/>
    </row>
    <row r="244" spans="1:5" x14ac:dyDescent="0.25">
      <c r="A244" s="218" t="s">
        <v>207</v>
      </c>
      <c r="B244" s="218">
        <v>6135</v>
      </c>
      <c r="C244" s="231" t="s">
        <v>285</v>
      </c>
      <c r="D244" s="528"/>
      <c r="E244" s="226"/>
    </row>
    <row r="245" spans="1:5" x14ac:dyDescent="0.25">
      <c r="A245" s="218" t="s">
        <v>208</v>
      </c>
      <c r="B245" s="218">
        <v>6136</v>
      </c>
      <c r="C245" s="231" t="s">
        <v>285</v>
      </c>
      <c r="D245" s="528"/>
      <c r="E245" s="226"/>
    </row>
    <row r="246" spans="1:5" x14ac:dyDescent="0.25">
      <c r="A246" s="218" t="s">
        <v>209</v>
      </c>
      <c r="B246" s="218">
        <v>6137</v>
      </c>
      <c r="C246" s="231" t="s">
        <v>285</v>
      </c>
      <c r="D246" s="528"/>
      <c r="E246" s="226"/>
    </row>
    <row r="247" spans="1:5" x14ac:dyDescent="0.25">
      <c r="A247" s="218" t="s">
        <v>210</v>
      </c>
      <c r="B247" s="218">
        <v>6138</v>
      </c>
      <c r="C247" s="231" t="s">
        <v>285</v>
      </c>
      <c r="D247" s="528"/>
      <c r="E247" s="226"/>
    </row>
    <row r="248" spans="1:5" x14ac:dyDescent="0.25">
      <c r="A248" s="218" t="s">
        <v>211</v>
      </c>
      <c r="B248" s="218">
        <v>6139</v>
      </c>
      <c r="C248" s="231" t="s">
        <v>285</v>
      </c>
      <c r="D248" s="528"/>
      <c r="E248" s="226"/>
    </row>
    <row r="249" spans="1:5" x14ac:dyDescent="0.25">
      <c r="A249" s="218" t="s">
        <v>212</v>
      </c>
      <c r="B249" s="218">
        <v>6141</v>
      </c>
      <c r="C249" s="231" t="s">
        <v>285</v>
      </c>
      <c r="D249" s="528"/>
      <c r="E249" s="226"/>
    </row>
    <row r="250" spans="1:5" x14ac:dyDescent="0.25">
      <c r="A250" s="218" t="s">
        <v>213</v>
      </c>
      <c r="B250" s="218">
        <v>6142</v>
      </c>
      <c r="C250" s="231" t="s">
        <v>285</v>
      </c>
      <c r="D250" s="528"/>
      <c r="E250" s="226"/>
    </row>
    <row r="251" spans="1:5" x14ac:dyDescent="0.25">
      <c r="A251" s="218" t="s">
        <v>214</v>
      </c>
      <c r="B251" s="218">
        <v>6143</v>
      </c>
      <c r="C251" s="231" t="s">
        <v>285</v>
      </c>
      <c r="D251" s="528"/>
      <c r="E251" s="226"/>
    </row>
    <row r="252" spans="1:5" x14ac:dyDescent="0.25">
      <c r="A252" s="218" t="s">
        <v>215</v>
      </c>
      <c r="B252" s="218">
        <v>6144</v>
      </c>
      <c r="C252" s="231" t="s">
        <v>285</v>
      </c>
      <c r="D252" s="528"/>
      <c r="E252" s="226"/>
    </row>
    <row r="253" spans="1:5" x14ac:dyDescent="0.25">
      <c r="A253" s="218" t="s">
        <v>216</v>
      </c>
      <c r="B253" s="218">
        <v>6145</v>
      </c>
      <c r="C253" s="231" t="s">
        <v>285</v>
      </c>
      <c r="D253" s="528"/>
      <c r="E253" s="226"/>
    </row>
    <row r="254" spans="1:5" x14ac:dyDescent="0.25">
      <c r="A254" s="218" t="s">
        <v>217</v>
      </c>
      <c r="B254" s="218">
        <v>6146</v>
      </c>
      <c r="C254" s="231" t="s">
        <v>285</v>
      </c>
      <c r="D254" s="528"/>
      <c r="E254" s="226"/>
    </row>
    <row r="255" spans="1:5" x14ac:dyDescent="0.25">
      <c r="A255" s="218" t="s">
        <v>218</v>
      </c>
      <c r="B255" s="218">
        <v>6147</v>
      </c>
      <c r="C255" s="231" t="s">
        <v>285</v>
      </c>
      <c r="D255" s="528"/>
      <c r="E255" s="226"/>
    </row>
    <row r="256" spans="1:5" x14ac:dyDescent="0.25">
      <c r="A256" s="218" t="s">
        <v>219</v>
      </c>
      <c r="B256" s="218">
        <v>6148</v>
      </c>
      <c r="C256" s="231" t="s">
        <v>285</v>
      </c>
      <c r="D256" s="528"/>
      <c r="E256" s="226"/>
    </row>
    <row r="257" spans="1:5" x14ac:dyDescent="0.25">
      <c r="A257" s="218" t="s">
        <v>220</v>
      </c>
      <c r="B257" s="218">
        <v>6149</v>
      </c>
      <c r="C257" s="231" t="s">
        <v>285</v>
      </c>
      <c r="D257" s="528"/>
      <c r="E257" s="226"/>
    </row>
    <row r="258" spans="1:5" x14ac:dyDescent="0.25">
      <c r="A258" s="218" t="s">
        <v>221</v>
      </c>
      <c r="B258" s="218">
        <v>6151</v>
      </c>
      <c r="C258" s="231" t="s">
        <v>285</v>
      </c>
      <c r="D258" s="528"/>
      <c r="E258" s="226"/>
    </row>
    <row r="259" spans="1:5" x14ac:dyDescent="0.25">
      <c r="A259" s="218" t="s">
        <v>222</v>
      </c>
      <c r="B259" s="218">
        <v>6152</v>
      </c>
      <c r="C259" s="231" t="s">
        <v>285</v>
      </c>
      <c r="D259" s="528"/>
      <c r="E259" s="226"/>
    </row>
    <row r="260" spans="1:5" x14ac:dyDescent="0.25">
      <c r="A260" s="218" t="s">
        <v>223</v>
      </c>
      <c r="B260" s="218">
        <v>6153</v>
      </c>
      <c r="C260" s="231" t="s">
        <v>285</v>
      </c>
      <c r="D260" s="528"/>
      <c r="E260" s="226"/>
    </row>
    <row r="261" spans="1:5" x14ac:dyDescent="0.25">
      <c r="A261" s="218" t="s">
        <v>224</v>
      </c>
      <c r="B261" s="218">
        <v>6162</v>
      </c>
      <c r="C261" s="231" t="s">
        <v>285</v>
      </c>
      <c r="D261" s="528"/>
      <c r="E261" s="226"/>
    </row>
    <row r="262" spans="1:5" x14ac:dyDescent="0.25">
      <c r="A262" s="218" t="s">
        <v>225</v>
      </c>
      <c r="B262" s="218">
        <v>6163</v>
      </c>
      <c r="C262" s="231" t="s">
        <v>285</v>
      </c>
      <c r="D262" s="528"/>
      <c r="E262" s="226"/>
    </row>
    <row r="263" spans="1:5" x14ac:dyDescent="0.25">
      <c r="A263" s="218" t="s">
        <v>226</v>
      </c>
      <c r="B263" s="218">
        <v>6164</v>
      </c>
      <c r="C263" s="231" t="s">
        <v>285</v>
      </c>
      <c r="D263" s="528"/>
      <c r="E263" s="226"/>
    </row>
    <row r="264" spans="1:5" x14ac:dyDescent="0.25">
      <c r="A264" s="218" t="s">
        <v>227</v>
      </c>
      <c r="B264" s="218">
        <v>8211</v>
      </c>
      <c r="C264" s="231" t="s">
        <v>285</v>
      </c>
      <c r="D264" s="528"/>
      <c r="E264" s="226"/>
    </row>
    <row r="265" spans="1:5" x14ac:dyDescent="0.25">
      <c r="A265" s="218" t="s">
        <v>228</v>
      </c>
      <c r="B265" s="218">
        <v>8212</v>
      </c>
      <c r="C265" s="231" t="s">
        <v>285</v>
      </c>
      <c r="D265" s="528"/>
      <c r="E265" s="226"/>
    </row>
    <row r="266" spans="1:5" x14ac:dyDescent="0.25">
      <c r="A266" s="218" t="s">
        <v>229</v>
      </c>
      <c r="B266" s="218">
        <v>8213</v>
      </c>
      <c r="C266" s="231" t="s">
        <v>285</v>
      </c>
      <c r="D266" s="528"/>
      <c r="E266" s="226"/>
    </row>
    <row r="267" spans="1:5" x14ac:dyDescent="0.25">
      <c r="A267" s="218" t="s">
        <v>230</v>
      </c>
      <c r="B267" s="218">
        <v>8214</v>
      </c>
      <c r="C267" s="231" t="s">
        <v>285</v>
      </c>
      <c r="D267" s="528"/>
      <c r="E267" s="226"/>
    </row>
    <row r="268" spans="1:5" x14ac:dyDescent="0.25">
      <c r="A268" s="218" t="s">
        <v>231</v>
      </c>
      <c r="B268" s="218">
        <v>8215</v>
      </c>
      <c r="C268" s="231" t="s">
        <v>285</v>
      </c>
      <c r="D268" s="528"/>
      <c r="E268" s="226"/>
    </row>
    <row r="269" spans="1:5" x14ac:dyDescent="0.25">
      <c r="A269" s="218" t="s">
        <v>232</v>
      </c>
      <c r="B269" s="218">
        <v>8216</v>
      </c>
      <c r="C269" s="231" t="s">
        <v>285</v>
      </c>
      <c r="D269" s="529"/>
      <c r="E269" s="226"/>
    </row>
    <row r="270" spans="1:5" x14ac:dyDescent="0.25">
      <c r="A270" s="223" t="s">
        <v>233</v>
      </c>
      <c r="B270" s="223"/>
      <c r="C270" s="232"/>
      <c r="D270" s="223"/>
      <c r="E270" s="227">
        <f>+SUM(E238:E269)</f>
        <v>0</v>
      </c>
    </row>
    <row r="271" spans="1:5" x14ac:dyDescent="0.25">
      <c r="A271" s="223"/>
      <c r="B271" s="223"/>
      <c r="C271" s="232"/>
      <c r="D271" s="223"/>
      <c r="E271" s="227"/>
    </row>
    <row r="272" spans="1:5" x14ac:dyDescent="0.25">
      <c r="A272" s="235" t="s">
        <v>234</v>
      </c>
      <c r="B272" s="236"/>
      <c r="C272" s="237"/>
      <c r="D272" s="236"/>
      <c r="E272" s="238">
        <f>+E39+E72+E105+E138+E171+E204+E237+E270</f>
        <v>3100000</v>
      </c>
    </row>
    <row r="273" spans="1:5" x14ac:dyDescent="0.25">
      <c r="A273" s="218" t="s">
        <v>235</v>
      </c>
      <c r="B273" s="218">
        <v>6111</v>
      </c>
      <c r="C273" s="233"/>
      <c r="D273" s="219"/>
      <c r="E273" s="228">
        <f>E7+E40+E73+E106+E139+E172+E205+E238+E271</f>
        <v>0</v>
      </c>
    </row>
    <row r="274" spans="1:5" x14ac:dyDescent="0.25">
      <c r="A274" s="218" t="s">
        <v>236</v>
      </c>
      <c r="B274" s="218">
        <v>6112</v>
      </c>
      <c r="C274" s="233"/>
      <c r="D274" s="219"/>
      <c r="E274" s="228">
        <f>E8+E41+E74+E107+E140+E173+E206+E239</f>
        <v>0</v>
      </c>
    </row>
    <row r="275" spans="1:5" x14ac:dyDescent="0.25">
      <c r="A275" s="218" t="s">
        <v>237</v>
      </c>
      <c r="B275" s="218">
        <v>6131</v>
      </c>
      <c r="C275" s="233"/>
      <c r="D275" s="219"/>
      <c r="E275" s="228">
        <f>E9+E42+E75+E108+E141+E174+E207+E240</f>
        <v>0</v>
      </c>
    </row>
    <row r="276" spans="1:5" x14ac:dyDescent="0.25">
      <c r="A276" s="218" t="s">
        <v>238</v>
      </c>
      <c r="B276" s="218">
        <v>6132</v>
      </c>
      <c r="C276" s="233"/>
      <c r="D276" s="219"/>
      <c r="E276" s="228">
        <f>E10+E43+E76+E109+E142+E175+E208+E241</f>
        <v>0</v>
      </c>
    </row>
    <row r="277" spans="1:5" x14ac:dyDescent="0.25">
      <c r="A277" s="218" t="s">
        <v>239</v>
      </c>
      <c r="B277" s="218">
        <v>6133</v>
      </c>
      <c r="C277" s="233"/>
      <c r="D277" s="219"/>
      <c r="E277" s="228">
        <f t="shared" ref="E277:E304" si="0">E11+E44+E77+E110+E143+E176+E209+E242</f>
        <v>0</v>
      </c>
    </row>
    <row r="278" spans="1:5" x14ac:dyDescent="0.25">
      <c r="A278" s="218" t="s">
        <v>240</v>
      </c>
      <c r="B278" s="218">
        <v>6134</v>
      </c>
      <c r="C278" s="233"/>
      <c r="D278" s="219"/>
      <c r="E278" s="228">
        <f t="shared" si="0"/>
        <v>0</v>
      </c>
    </row>
    <row r="279" spans="1:5" x14ac:dyDescent="0.25">
      <c r="A279" s="218" t="s">
        <v>241</v>
      </c>
      <c r="B279" s="218">
        <v>6135</v>
      </c>
      <c r="C279" s="233"/>
      <c r="D279" s="219"/>
      <c r="E279" s="228">
        <f t="shared" si="0"/>
        <v>0</v>
      </c>
    </row>
    <row r="280" spans="1:5" x14ac:dyDescent="0.25">
      <c r="A280" s="218" t="s">
        <v>242</v>
      </c>
      <c r="B280" s="218">
        <v>6136</v>
      </c>
      <c r="C280" s="233"/>
      <c r="D280" s="219"/>
      <c r="E280" s="228">
        <f t="shared" si="0"/>
        <v>0</v>
      </c>
    </row>
    <row r="281" spans="1:5" x14ac:dyDescent="0.25">
      <c r="A281" s="218" t="s">
        <v>243</v>
      </c>
      <c r="B281" s="218">
        <v>6137</v>
      </c>
      <c r="C281" s="233"/>
      <c r="D281" s="219"/>
      <c r="E281" s="228">
        <f t="shared" si="0"/>
        <v>0</v>
      </c>
    </row>
    <row r="282" spans="1:5" x14ac:dyDescent="0.25">
      <c r="A282" s="218" t="s">
        <v>244</v>
      </c>
      <c r="B282" s="218">
        <v>6138</v>
      </c>
      <c r="C282" s="233"/>
      <c r="D282" s="219"/>
      <c r="E282" s="228">
        <f t="shared" si="0"/>
        <v>0</v>
      </c>
    </row>
    <row r="283" spans="1:5" x14ac:dyDescent="0.25">
      <c r="A283" s="218" t="s">
        <v>245</v>
      </c>
      <c r="B283" s="218">
        <v>6139</v>
      </c>
      <c r="C283" s="233"/>
      <c r="D283" s="219"/>
      <c r="E283" s="228">
        <f t="shared" si="0"/>
        <v>570000</v>
      </c>
    </row>
    <row r="284" spans="1:5" x14ac:dyDescent="0.25">
      <c r="A284" s="218" t="s">
        <v>246</v>
      </c>
      <c r="B284" s="218">
        <v>6141</v>
      </c>
      <c r="C284" s="233"/>
      <c r="D284" s="219"/>
      <c r="E284" s="228">
        <f t="shared" si="0"/>
        <v>0</v>
      </c>
    </row>
    <row r="285" spans="1:5" x14ac:dyDescent="0.25">
      <c r="A285" s="218" t="s">
        <v>247</v>
      </c>
      <c r="B285" s="218">
        <v>6142</v>
      </c>
      <c r="C285" s="233"/>
      <c r="D285" s="219"/>
      <c r="E285" s="228">
        <f t="shared" si="0"/>
        <v>0</v>
      </c>
    </row>
    <row r="286" spans="1:5" x14ac:dyDescent="0.25">
      <c r="A286" s="218" t="s">
        <v>248</v>
      </c>
      <c r="B286" s="218">
        <v>6143</v>
      </c>
      <c r="C286" s="233"/>
      <c r="D286" s="219"/>
      <c r="E286" s="228">
        <f t="shared" si="0"/>
        <v>2530000</v>
      </c>
    </row>
    <row r="287" spans="1:5" x14ac:dyDescent="0.25">
      <c r="A287" s="218" t="s">
        <v>249</v>
      </c>
      <c r="B287" s="218">
        <v>6144</v>
      </c>
      <c r="C287" s="233"/>
      <c r="D287" s="219"/>
      <c r="E287" s="228">
        <f t="shared" si="0"/>
        <v>0</v>
      </c>
    </row>
    <row r="288" spans="1:5" x14ac:dyDescent="0.25">
      <c r="A288" s="218" t="s">
        <v>250</v>
      </c>
      <c r="B288" s="218">
        <v>6145</v>
      </c>
      <c r="C288" s="233"/>
      <c r="D288" s="219"/>
      <c r="E288" s="228">
        <f t="shared" si="0"/>
        <v>0</v>
      </c>
    </row>
    <row r="289" spans="1:5" x14ac:dyDescent="0.25">
      <c r="A289" s="218" t="s">
        <v>251</v>
      </c>
      <c r="B289" s="218">
        <v>6146</v>
      </c>
      <c r="C289" s="233"/>
      <c r="D289" s="219"/>
      <c r="E289" s="228">
        <f t="shared" si="0"/>
        <v>0</v>
      </c>
    </row>
    <row r="290" spans="1:5" x14ac:dyDescent="0.25">
      <c r="A290" s="218" t="s">
        <v>252</v>
      </c>
      <c r="B290" s="218">
        <v>6147</v>
      </c>
      <c r="C290" s="233"/>
      <c r="D290" s="219"/>
      <c r="E290" s="228">
        <f t="shared" si="0"/>
        <v>0</v>
      </c>
    </row>
    <row r="291" spans="1:5" x14ac:dyDescent="0.25">
      <c r="A291" s="218" t="s">
        <v>253</v>
      </c>
      <c r="B291" s="218">
        <v>6148</v>
      </c>
      <c r="C291" s="233"/>
      <c r="D291" s="219"/>
      <c r="E291" s="228">
        <f t="shared" si="0"/>
        <v>0</v>
      </c>
    </row>
    <row r="292" spans="1:5" x14ac:dyDescent="0.25">
      <c r="A292" s="218" t="s">
        <v>254</v>
      </c>
      <c r="B292" s="218">
        <v>6149</v>
      </c>
      <c r="C292" s="233"/>
      <c r="D292" s="219"/>
      <c r="E292" s="228">
        <f t="shared" si="0"/>
        <v>0</v>
      </c>
    </row>
    <row r="293" spans="1:5" x14ac:dyDescent="0.25">
      <c r="A293" s="218" t="s">
        <v>255</v>
      </c>
      <c r="B293" s="218">
        <v>6151</v>
      </c>
      <c r="C293" s="233"/>
      <c r="D293" s="219"/>
      <c r="E293" s="228">
        <f t="shared" si="0"/>
        <v>0</v>
      </c>
    </row>
    <row r="294" spans="1:5" x14ac:dyDescent="0.25">
      <c r="A294" s="218" t="s">
        <v>256</v>
      </c>
      <c r="B294" s="218">
        <v>6152</v>
      </c>
      <c r="C294" s="233"/>
      <c r="D294" s="219"/>
      <c r="E294" s="228">
        <f t="shared" si="0"/>
        <v>0</v>
      </c>
    </row>
    <row r="295" spans="1:5" x14ac:dyDescent="0.25">
      <c r="A295" s="218" t="s">
        <v>257</v>
      </c>
      <c r="B295" s="218">
        <v>6153</v>
      </c>
      <c r="C295" s="233"/>
      <c r="D295" s="219"/>
      <c r="E295" s="228">
        <f t="shared" si="0"/>
        <v>0</v>
      </c>
    </row>
    <row r="296" spans="1:5" x14ac:dyDescent="0.25">
      <c r="A296" s="218" t="s">
        <v>258</v>
      </c>
      <c r="B296" s="218">
        <v>6162</v>
      </c>
      <c r="C296" s="233"/>
      <c r="D296" s="219"/>
      <c r="E296" s="228">
        <f t="shared" si="0"/>
        <v>0</v>
      </c>
    </row>
    <row r="297" spans="1:5" x14ac:dyDescent="0.25">
      <c r="A297" s="218" t="s">
        <v>259</v>
      </c>
      <c r="B297" s="218">
        <v>6163</v>
      </c>
      <c r="C297" s="233"/>
      <c r="D297" s="219"/>
      <c r="E297" s="228">
        <f t="shared" si="0"/>
        <v>0</v>
      </c>
    </row>
    <row r="298" spans="1:5" x14ac:dyDescent="0.25">
      <c r="A298" s="218" t="s">
        <v>260</v>
      </c>
      <c r="B298" s="218">
        <v>6164</v>
      </c>
      <c r="C298" s="233"/>
      <c r="D298" s="219"/>
      <c r="E298" s="228">
        <f t="shared" si="0"/>
        <v>0</v>
      </c>
    </row>
    <row r="299" spans="1:5" x14ac:dyDescent="0.25">
      <c r="A299" s="218" t="s">
        <v>261</v>
      </c>
      <c r="B299" s="218">
        <v>8211</v>
      </c>
      <c r="C299" s="233"/>
      <c r="D299" s="219"/>
      <c r="E299" s="228">
        <f t="shared" si="0"/>
        <v>0</v>
      </c>
    </row>
    <row r="300" spans="1:5" x14ac:dyDescent="0.25">
      <c r="A300" s="218" t="s">
        <v>262</v>
      </c>
      <c r="B300" s="218">
        <v>8212</v>
      </c>
      <c r="C300" s="233"/>
      <c r="D300" s="219"/>
      <c r="E300" s="228">
        <f t="shared" si="0"/>
        <v>0</v>
      </c>
    </row>
    <row r="301" spans="1:5" x14ac:dyDescent="0.25">
      <c r="A301" s="218" t="s">
        <v>263</v>
      </c>
      <c r="B301" s="218">
        <v>8213</v>
      </c>
      <c r="C301" s="233"/>
      <c r="D301" s="219"/>
      <c r="E301" s="228">
        <f t="shared" si="0"/>
        <v>0</v>
      </c>
    </row>
    <row r="302" spans="1:5" x14ac:dyDescent="0.25">
      <c r="A302" s="218" t="s">
        <v>264</v>
      </c>
      <c r="B302" s="218">
        <v>8214</v>
      </c>
      <c r="C302" s="233"/>
      <c r="D302" s="219"/>
      <c r="E302" s="228">
        <f t="shared" si="0"/>
        <v>0</v>
      </c>
    </row>
    <row r="303" spans="1:5" x14ac:dyDescent="0.25">
      <c r="A303" s="218" t="s">
        <v>265</v>
      </c>
      <c r="B303" s="218">
        <v>8215</v>
      </c>
      <c r="C303" s="233"/>
      <c r="D303" s="219"/>
      <c r="E303" s="228">
        <f t="shared" si="0"/>
        <v>0</v>
      </c>
    </row>
    <row r="304" spans="1:5" x14ac:dyDescent="0.25">
      <c r="A304" s="218" t="s">
        <v>266</v>
      </c>
      <c r="B304" s="218">
        <v>8216</v>
      </c>
      <c r="C304" s="233"/>
      <c r="D304" s="219"/>
      <c r="E304" s="228">
        <f t="shared" si="0"/>
        <v>0</v>
      </c>
    </row>
    <row r="305" spans="1:5" ht="17.25" customHeight="1" x14ac:dyDescent="0.25">
      <c r="A305" s="235" t="s">
        <v>267</v>
      </c>
      <c r="B305" s="236"/>
      <c r="C305" s="237"/>
      <c r="D305" s="236"/>
      <c r="E305" s="238">
        <f>+SUM(E273:E304)</f>
        <v>3100000</v>
      </c>
    </row>
    <row r="307" spans="1:5" x14ac:dyDescent="0.25">
      <c r="D307" s="472" t="s">
        <v>269</v>
      </c>
      <c r="E307" s="472"/>
    </row>
    <row r="308" spans="1:5" x14ac:dyDescent="0.25">
      <c r="D308" s="472" t="s">
        <v>268</v>
      </c>
      <c r="E308" s="472"/>
    </row>
  </sheetData>
  <mergeCells count="17">
    <mergeCell ref="A2:E2"/>
    <mergeCell ref="A4:A5"/>
    <mergeCell ref="B4:B5"/>
    <mergeCell ref="C4:C5"/>
    <mergeCell ref="D4:D5"/>
    <mergeCell ref="E4:E5"/>
    <mergeCell ref="B3:C3"/>
    <mergeCell ref="D205:D236"/>
    <mergeCell ref="D238:D269"/>
    <mergeCell ref="D307:E307"/>
    <mergeCell ref="D308:E308"/>
    <mergeCell ref="D7:D38"/>
    <mergeCell ref="D40:D71"/>
    <mergeCell ref="D73:D104"/>
    <mergeCell ref="D106:D137"/>
    <mergeCell ref="D139:D170"/>
    <mergeCell ref="D172:D203"/>
  </mergeCells>
  <pageMargins left="0.70866141732283472" right="0.70866141732283472" top="0.74803149606299213" bottom="0.74803149606299213" header="0.31496062992125984" footer="0.31496062992125984"/>
  <pageSetup paperSize="9" scale="64" orientation="portrait" r:id="rId1"/>
  <rowBreaks count="8" manualBreakCount="8">
    <brk id="39" max="16383" man="1"/>
    <brk id="72" max="16383" man="1"/>
    <brk id="105" max="16383" man="1"/>
    <brk id="138" max="16383" man="1"/>
    <brk id="171" max="16383" man="1"/>
    <brk id="204" max="16383" man="1"/>
    <brk id="237" max="16383" man="1"/>
    <brk id="27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08"/>
  <sheetViews>
    <sheetView view="pageBreakPreview" zoomScale="90" zoomScaleNormal="100" zoomScaleSheetLayoutView="90" workbookViewId="0">
      <pane ySplit="6" topLeftCell="A259" activePane="bottomLeft" state="frozen"/>
      <selection pane="bottomLeft" activeCell="C4" sqref="C4:C5"/>
    </sheetView>
  </sheetViews>
  <sheetFormatPr defaultRowHeight="15" x14ac:dyDescent="0.25"/>
  <cols>
    <col min="1" max="1" width="55.140625" style="205" customWidth="1"/>
    <col min="2" max="2" width="16.140625" style="205" customWidth="1"/>
    <col min="3" max="3" width="16.42578125" style="234" customWidth="1"/>
    <col min="4" max="4" width="29.7109375" style="205" customWidth="1"/>
    <col min="5" max="5" width="20" style="229" customWidth="1"/>
    <col min="6" max="6" width="16.42578125" style="205" customWidth="1"/>
    <col min="7" max="7" width="16.28515625" style="205" customWidth="1"/>
    <col min="8" max="16384" width="9.140625" style="205"/>
  </cols>
  <sheetData>
    <row r="2" spans="1:5" ht="15.75" x14ac:dyDescent="0.25">
      <c r="A2" s="530" t="s">
        <v>198</v>
      </c>
      <c r="B2" s="530"/>
      <c r="C2" s="530"/>
      <c r="D2" s="530"/>
      <c r="E2" s="530"/>
    </row>
    <row r="3" spans="1:5" ht="15.75" x14ac:dyDescent="0.25">
      <c r="A3" s="216"/>
      <c r="B3" s="535" t="s">
        <v>380</v>
      </c>
      <c r="C3" s="535"/>
      <c r="D3" s="216"/>
      <c r="E3" s="224"/>
    </row>
    <row r="4" spans="1:5" x14ac:dyDescent="0.25">
      <c r="A4" s="531" t="s">
        <v>196</v>
      </c>
      <c r="B4" s="532" t="s">
        <v>199</v>
      </c>
      <c r="C4" s="533" t="s">
        <v>200</v>
      </c>
      <c r="D4" s="531" t="s">
        <v>201</v>
      </c>
      <c r="E4" s="534" t="s">
        <v>194</v>
      </c>
    </row>
    <row r="5" spans="1:5" ht="52.5" customHeight="1" x14ac:dyDescent="0.25">
      <c r="A5" s="531"/>
      <c r="B5" s="532"/>
      <c r="C5" s="533"/>
      <c r="D5" s="531"/>
      <c r="E5" s="534"/>
    </row>
    <row r="6" spans="1:5" ht="18.75" customHeight="1" x14ac:dyDescent="0.25">
      <c r="A6" s="217">
        <v>1</v>
      </c>
      <c r="B6" s="217">
        <v>2</v>
      </c>
      <c r="C6" s="230">
        <v>3</v>
      </c>
      <c r="D6" s="217">
        <v>4</v>
      </c>
      <c r="E6" s="225">
        <v>5</v>
      </c>
    </row>
    <row r="7" spans="1:5" x14ac:dyDescent="0.25">
      <c r="A7" s="218" t="s">
        <v>202</v>
      </c>
      <c r="B7" s="218">
        <v>6111</v>
      </c>
      <c r="C7" s="231" t="s">
        <v>270</v>
      </c>
      <c r="D7" s="524" t="s">
        <v>271</v>
      </c>
      <c r="E7" s="226">
        <v>242000</v>
      </c>
    </row>
    <row r="8" spans="1:5" x14ac:dyDescent="0.25">
      <c r="A8" s="218" t="s">
        <v>65</v>
      </c>
      <c r="B8" s="218">
        <v>6112</v>
      </c>
      <c r="C8" s="231" t="s">
        <v>270</v>
      </c>
      <c r="D8" s="525"/>
      <c r="E8" s="226">
        <v>39000</v>
      </c>
    </row>
    <row r="9" spans="1:5" x14ac:dyDescent="0.25">
      <c r="A9" s="218" t="s">
        <v>203</v>
      </c>
      <c r="B9" s="218">
        <v>6131</v>
      </c>
      <c r="C9" s="231" t="s">
        <v>270</v>
      </c>
      <c r="D9" s="525"/>
      <c r="E9" s="226">
        <v>77000</v>
      </c>
    </row>
    <row r="10" spans="1:5" x14ac:dyDescent="0.25">
      <c r="A10" s="218" t="s">
        <v>204</v>
      </c>
      <c r="B10" s="218">
        <v>6132</v>
      </c>
      <c r="C10" s="231" t="s">
        <v>270</v>
      </c>
      <c r="D10" s="525"/>
      <c r="E10" s="226">
        <v>2000</v>
      </c>
    </row>
    <row r="11" spans="1:5" x14ac:dyDescent="0.25">
      <c r="A11" s="218" t="s">
        <v>205</v>
      </c>
      <c r="B11" s="218">
        <v>6133</v>
      </c>
      <c r="C11" s="231" t="s">
        <v>270</v>
      </c>
      <c r="D11" s="525"/>
      <c r="E11" s="226"/>
    </row>
    <row r="12" spans="1:5" x14ac:dyDescent="0.25">
      <c r="A12" s="218" t="s">
        <v>206</v>
      </c>
      <c r="B12" s="218">
        <v>6134</v>
      </c>
      <c r="C12" s="231" t="s">
        <v>270</v>
      </c>
      <c r="D12" s="525"/>
      <c r="E12" s="226">
        <v>3000</v>
      </c>
    </row>
    <row r="13" spans="1:5" x14ac:dyDescent="0.25">
      <c r="A13" s="218" t="s">
        <v>207</v>
      </c>
      <c r="B13" s="218">
        <v>6135</v>
      </c>
      <c r="C13" s="231" t="s">
        <v>270</v>
      </c>
      <c r="D13" s="525"/>
      <c r="E13" s="226">
        <v>1000</v>
      </c>
    </row>
    <row r="14" spans="1:5" x14ac:dyDescent="0.25">
      <c r="A14" s="218" t="s">
        <v>208</v>
      </c>
      <c r="B14" s="218">
        <v>6136</v>
      </c>
      <c r="C14" s="231" t="s">
        <v>270</v>
      </c>
      <c r="D14" s="525"/>
      <c r="E14" s="226"/>
    </row>
    <row r="15" spans="1:5" x14ac:dyDescent="0.25">
      <c r="A15" s="218" t="s">
        <v>209</v>
      </c>
      <c r="B15" s="218">
        <v>6137</v>
      </c>
      <c r="C15" s="231" t="s">
        <v>270</v>
      </c>
      <c r="D15" s="525"/>
      <c r="E15" s="226">
        <v>3000</v>
      </c>
    </row>
    <row r="16" spans="1:5" x14ac:dyDescent="0.25">
      <c r="A16" s="218" t="s">
        <v>210</v>
      </c>
      <c r="B16" s="218">
        <v>6138</v>
      </c>
      <c r="C16" s="231" t="s">
        <v>270</v>
      </c>
      <c r="D16" s="525"/>
      <c r="E16" s="226"/>
    </row>
    <row r="17" spans="1:6" x14ac:dyDescent="0.25">
      <c r="A17" s="218" t="s">
        <v>211</v>
      </c>
      <c r="B17" s="218">
        <v>6139</v>
      </c>
      <c r="C17" s="231" t="s">
        <v>270</v>
      </c>
      <c r="D17" s="525"/>
      <c r="E17" s="226">
        <f>120000+570000</f>
        <v>690000</v>
      </c>
      <c r="F17" s="229">
        <f>E17-120000</f>
        <v>570000</v>
      </c>
    </row>
    <row r="18" spans="1:6" x14ac:dyDescent="0.25">
      <c r="A18" s="218" t="s">
        <v>212</v>
      </c>
      <c r="B18" s="218">
        <v>6141</v>
      </c>
      <c r="C18" s="231" t="s">
        <v>270</v>
      </c>
      <c r="D18" s="525"/>
      <c r="E18" s="226"/>
    </row>
    <row r="19" spans="1:6" x14ac:dyDescent="0.25">
      <c r="A19" s="218" t="s">
        <v>213</v>
      </c>
      <c r="B19" s="218">
        <v>6142</v>
      </c>
      <c r="C19" s="231" t="s">
        <v>270</v>
      </c>
      <c r="D19" s="525"/>
      <c r="E19" s="226"/>
    </row>
    <row r="20" spans="1:6" x14ac:dyDescent="0.25">
      <c r="A20" s="218" t="s">
        <v>214</v>
      </c>
      <c r="B20" s="218">
        <v>6143</v>
      </c>
      <c r="C20" s="231" t="s">
        <v>270</v>
      </c>
      <c r="D20" s="525"/>
      <c r="E20" s="226">
        <v>100000</v>
      </c>
    </row>
    <row r="21" spans="1:6" x14ac:dyDescent="0.25">
      <c r="A21" s="218" t="s">
        <v>215</v>
      </c>
      <c r="B21" s="218">
        <v>6144</v>
      </c>
      <c r="C21" s="231" t="s">
        <v>270</v>
      </c>
      <c r="D21" s="525"/>
      <c r="E21" s="226"/>
    </row>
    <row r="22" spans="1:6" x14ac:dyDescent="0.25">
      <c r="A22" s="218" t="s">
        <v>216</v>
      </c>
      <c r="B22" s="218">
        <v>6145</v>
      </c>
      <c r="C22" s="231" t="s">
        <v>270</v>
      </c>
      <c r="D22" s="525"/>
      <c r="E22" s="226"/>
    </row>
    <row r="23" spans="1:6" x14ac:dyDescent="0.25">
      <c r="A23" s="218" t="s">
        <v>217</v>
      </c>
      <c r="B23" s="218">
        <v>6146</v>
      </c>
      <c r="C23" s="231" t="s">
        <v>270</v>
      </c>
      <c r="D23" s="525"/>
      <c r="E23" s="226"/>
    </row>
    <row r="24" spans="1:6" x14ac:dyDescent="0.25">
      <c r="A24" s="218" t="s">
        <v>218</v>
      </c>
      <c r="B24" s="218">
        <v>6147</v>
      </c>
      <c r="C24" s="231" t="s">
        <v>270</v>
      </c>
      <c r="D24" s="525"/>
      <c r="E24" s="226"/>
    </row>
    <row r="25" spans="1:6" x14ac:dyDescent="0.25">
      <c r="A25" s="218" t="s">
        <v>219</v>
      </c>
      <c r="B25" s="218">
        <v>6148</v>
      </c>
      <c r="C25" s="231" t="s">
        <v>270</v>
      </c>
      <c r="D25" s="525"/>
      <c r="E25" s="226"/>
    </row>
    <row r="26" spans="1:6" x14ac:dyDescent="0.25">
      <c r="A26" s="218" t="s">
        <v>220</v>
      </c>
      <c r="B26" s="218">
        <v>6149</v>
      </c>
      <c r="C26" s="231" t="s">
        <v>270</v>
      </c>
      <c r="D26" s="525"/>
      <c r="E26" s="226"/>
    </row>
    <row r="27" spans="1:6" x14ac:dyDescent="0.25">
      <c r="A27" s="218" t="s">
        <v>221</v>
      </c>
      <c r="B27" s="218">
        <v>6151</v>
      </c>
      <c r="C27" s="231" t="s">
        <v>270</v>
      </c>
      <c r="D27" s="525"/>
      <c r="E27" s="226"/>
    </row>
    <row r="28" spans="1:6" x14ac:dyDescent="0.25">
      <c r="A28" s="218" t="s">
        <v>222</v>
      </c>
      <c r="B28" s="218">
        <v>6152</v>
      </c>
      <c r="C28" s="231" t="s">
        <v>270</v>
      </c>
      <c r="D28" s="525"/>
      <c r="E28" s="226"/>
    </row>
    <row r="29" spans="1:6" x14ac:dyDescent="0.25">
      <c r="A29" s="218" t="s">
        <v>223</v>
      </c>
      <c r="B29" s="218">
        <v>6153</v>
      </c>
      <c r="C29" s="231" t="s">
        <v>270</v>
      </c>
      <c r="D29" s="525"/>
      <c r="E29" s="226"/>
    </row>
    <row r="30" spans="1:6" x14ac:dyDescent="0.25">
      <c r="A30" s="218" t="s">
        <v>224</v>
      </c>
      <c r="B30" s="218">
        <v>6162</v>
      </c>
      <c r="C30" s="231" t="s">
        <v>270</v>
      </c>
      <c r="D30" s="525"/>
      <c r="E30" s="226"/>
    </row>
    <row r="31" spans="1:6" x14ac:dyDescent="0.25">
      <c r="A31" s="218" t="s">
        <v>225</v>
      </c>
      <c r="B31" s="218">
        <v>6163</v>
      </c>
      <c r="C31" s="231" t="s">
        <v>270</v>
      </c>
      <c r="D31" s="525"/>
      <c r="E31" s="226"/>
    </row>
    <row r="32" spans="1:6" x14ac:dyDescent="0.25">
      <c r="A32" s="218" t="s">
        <v>226</v>
      </c>
      <c r="B32" s="218">
        <v>6164</v>
      </c>
      <c r="C32" s="231" t="s">
        <v>270</v>
      </c>
      <c r="D32" s="525"/>
      <c r="E32" s="226"/>
    </row>
    <row r="33" spans="1:5" x14ac:dyDescent="0.25">
      <c r="A33" s="218" t="s">
        <v>227</v>
      </c>
      <c r="B33" s="218">
        <v>8211</v>
      </c>
      <c r="C33" s="231" t="s">
        <v>270</v>
      </c>
      <c r="D33" s="525"/>
      <c r="E33" s="226"/>
    </row>
    <row r="34" spans="1:5" x14ac:dyDescent="0.25">
      <c r="A34" s="218" t="s">
        <v>228</v>
      </c>
      <c r="B34" s="218">
        <v>8212</v>
      </c>
      <c r="C34" s="231" t="s">
        <v>270</v>
      </c>
      <c r="D34" s="525"/>
      <c r="E34" s="226"/>
    </row>
    <row r="35" spans="1:5" x14ac:dyDescent="0.25">
      <c r="A35" s="218" t="s">
        <v>229</v>
      </c>
      <c r="B35" s="218">
        <v>8213</v>
      </c>
      <c r="C35" s="231" t="s">
        <v>270</v>
      </c>
      <c r="D35" s="525"/>
      <c r="E35" s="226"/>
    </row>
    <row r="36" spans="1:5" x14ac:dyDescent="0.25">
      <c r="A36" s="218" t="s">
        <v>230</v>
      </c>
      <c r="B36" s="218">
        <v>8214</v>
      </c>
      <c r="C36" s="231" t="s">
        <v>270</v>
      </c>
      <c r="D36" s="525"/>
      <c r="E36" s="226"/>
    </row>
    <row r="37" spans="1:5" x14ac:dyDescent="0.25">
      <c r="A37" s="218" t="s">
        <v>231</v>
      </c>
      <c r="B37" s="218">
        <v>8215</v>
      </c>
      <c r="C37" s="231" t="s">
        <v>270</v>
      </c>
      <c r="D37" s="525"/>
      <c r="E37" s="226"/>
    </row>
    <row r="38" spans="1:5" x14ac:dyDescent="0.25">
      <c r="A38" s="218" t="s">
        <v>232</v>
      </c>
      <c r="B38" s="218">
        <v>8216</v>
      </c>
      <c r="C38" s="231" t="s">
        <v>270</v>
      </c>
      <c r="D38" s="526"/>
      <c r="E38" s="226"/>
    </row>
    <row r="39" spans="1:5" x14ac:dyDescent="0.25">
      <c r="A39" s="223" t="s">
        <v>233</v>
      </c>
      <c r="B39" s="223"/>
      <c r="C39" s="232"/>
      <c r="D39" s="223"/>
      <c r="E39" s="227">
        <f>+SUM(E7:E38)</f>
        <v>1157000</v>
      </c>
    </row>
    <row r="40" spans="1:5" x14ac:dyDescent="0.25">
      <c r="A40" s="218" t="s">
        <v>202</v>
      </c>
      <c r="B40" s="218">
        <v>6111</v>
      </c>
      <c r="C40" s="231" t="s">
        <v>272</v>
      </c>
      <c r="D40" s="527" t="s">
        <v>273</v>
      </c>
      <c r="E40" s="226">
        <v>251000</v>
      </c>
    </row>
    <row r="41" spans="1:5" x14ac:dyDescent="0.25">
      <c r="A41" s="218" t="s">
        <v>65</v>
      </c>
      <c r="B41" s="218">
        <v>6112</v>
      </c>
      <c r="C41" s="231" t="s">
        <v>272</v>
      </c>
      <c r="D41" s="528"/>
      <c r="E41" s="226">
        <v>43000</v>
      </c>
    </row>
    <row r="42" spans="1:5" x14ac:dyDescent="0.25">
      <c r="A42" s="218" t="s">
        <v>203</v>
      </c>
      <c r="B42" s="218">
        <v>6131</v>
      </c>
      <c r="C42" s="231" t="s">
        <v>272</v>
      </c>
      <c r="D42" s="528"/>
      <c r="E42" s="226">
        <v>20000</v>
      </c>
    </row>
    <row r="43" spans="1:5" x14ac:dyDescent="0.25">
      <c r="A43" s="218" t="s">
        <v>204</v>
      </c>
      <c r="B43" s="218">
        <v>6132</v>
      </c>
      <c r="C43" s="231" t="s">
        <v>272</v>
      </c>
      <c r="D43" s="528"/>
      <c r="E43" s="226">
        <v>9000</v>
      </c>
    </row>
    <row r="44" spans="1:5" x14ac:dyDescent="0.25">
      <c r="A44" s="218" t="s">
        <v>205</v>
      </c>
      <c r="B44" s="218">
        <v>6133</v>
      </c>
      <c r="C44" s="231" t="s">
        <v>272</v>
      </c>
      <c r="D44" s="528"/>
      <c r="E44" s="226"/>
    </row>
    <row r="45" spans="1:5" x14ac:dyDescent="0.25">
      <c r="A45" s="218" t="s">
        <v>206</v>
      </c>
      <c r="B45" s="218">
        <v>6134</v>
      </c>
      <c r="C45" s="231" t="s">
        <v>272</v>
      </c>
      <c r="D45" s="528"/>
      <c r="E45" s="226">
        <v>6000</v>
      </c>
    </row>
    <row r="46" spans="1:5" x14ac:dyDescent="0.25">
      <c r="A46" s="218" t="s">
        <v>207</v>
      </c>
      <c r="B46" s="218">
        <v>6135</v>
      </c>
      <c r="C46" s="231" t="s">
        <v>272</v>
      </c>
      <c r="D46" s="528"/>
      <c r="E46" s="226">
        <v>1000</v>
      </c>
    </row>
    <row r="47" spans="1:5" x14ac:dyDescent="0.25">
      <c r="A47" s="218" t="s">
        <v>208</v>
      </c>
      <c r="B47" s="218">
        <v>6136</v>
      </c>
      <c r="C47" s="231" t="s">
        <v>272</v>
      </c>
      <c r="D47" s="528"/>
      <c r="E47" s="226"/>
    </row>
    <row r="48" spans="1:5" x14ac:dyDescent="0.25">
      <c r="A48" s="218" t="s">
        <v>209</v>
      </c>
      <c r="B48" s="218">
        <v>6137</v>
      </c>
      <c r="C48" s="231" t="s">
        <v>272</v>
      </c>
      <c r="D48" s="528"/>
      <c r="E48" s="226">
        <v>4000</v>
      </c>
    </row>
    <row r="49" spans="1:6" x14ac:dyDescent="0.25">
      <c r="A49" s="218" t="s">
        <v>210</v>
      </c>
      <c r="B49" s="218">
        <v>6138</v>
      </c>
      <c r="C49" s="231" t="s">
        <v>272</v>
      </c>
      <c r="D49" s="528"/>
      <c r="E49" s="226"/>
    </row>
    <row r="50" spans="1:6" x14ac:dyDescent="0.25">
      <c r="A50" s="218" t="s">
        <v>211</v>
      </c>
      <c r="B50" s="218">
        <v>6139</v>
      </c>
      <c r="C50" s="231" t="s">
        <v>272</v>
      </c>
      <c r="D50" s="528"/>
      <c r="E50" s="226">
        <v>20000</v>
      </c>
    </row>
    <row r="51" spans="1:6" x14ac:dyDescent="0.25">
      <c r="A51" s="218" t="s">
        <v>212</v>
      </c>
      <c r="B51" s="218">
        <v>6141</v>
      </c>
      <c r="C51" s="231" t="s">
        <v>272</v>
      </c>
      <c r="D51" s="528"/>
      <c r="E51" s="226"/>
    </row>
    <row r="52" spans="1:6" x14ac:dyDescent="0.25">
      <c r="A52" s="218" t="s">
        <v>213</v>
      </c>
      <c r="B52" s="218">
        <v>6142</v>
      </c>
      <c r="C52" s="231" t="s">
        <v>272</v>
      </c>
      <c r="D52" s="528"/>
      <c r="E52" s="226"/>
    </row>
    <row r="53" spans="1:6" x14ac:dyDescent="0.25">
      <c r="A53" s="218" t="s">
        <v>214</v>
      </c>
      <c r="B53" s="218">
        <v>6143</v>
      </c>
      <c r="C53" s="231" t="s">
        <v>272</v>
      </c>
      <c r="D53" s="528"/>
      <c r="E53" s="226">
        <v>80000</v>
      </c>
      <c r="F53" s="205">
        <v>30000</v>
      </c>
    </row>
    <row r="54" spans="1:6" x14ac:dyDescent="0.25">
      <c r="A54" s="218" t="s">
        <v>215</v>
      </c>
      <c r="B54" s="218">
        <v>6144</v>
      </c>
      <c r="C54" s="231" t="s">
        <v>272</v>
      </c>
      <c r="D54" s="528"/>
      <c r="E54" s="226"/>
    </row>
    <row r="55" spans="1:6" x14ac:dyDescent="0.25">
      <c r="A55" s="218" t="s">
        <v>216</v>
      </c>
      <c r="B55" s="218">
        <v>6145</v>
      </c>
      <c r="C55" s="231" t="s">
        <v>272</v>
      </c>
      <c r="D55" s="528"/>
      <c r="E55" s="226"/>
    </row>
    <row r="56" spans="1:6" x14ac:dyDescent="0.25">
      <c r="A56" s="218" t="s">
        <v>217</v>
      </c>
      <c r="B56" s="218">
        <v>6146</v>
      </c>
      <c r="C56" s="231" t="s">
        <v>272</v>
      </c>
      <c r="D56" s="528"/>
      <c r="E56" s="226"/>
    </row>
    <row r="57" spans="1:6" x14ac:dyDescent="0.25">
      <c r="A57" s="218" t="s">
        <v>218</v>
      </c>
      <c r="B57" s="218">
        <v>6147</v>
      </c>
      <c r="C57" s="231" t="s">
        <v>272</v>
      </c>
      <c r="D57" s="528"/>
      <c r="E57" s="226"/>
    </row>
    <row r="58" spans="1:6" x14ac:dyDescent="0.25">
      <c r="A58" s="218" t="s">
        <v>219</v>
      </c>
      <c r="B58" s="218">
        <v>6148</v>
      </c>
      <c r="C58" s="231" t="s">
        <v>272</v>
      </c>
      <c r="D58" s="528"/>
      <c r="E58" s="226"/>
    </row>
    <row r="59" spans="1:6" x14ac:dyDescent="0.25">
      <c r="A59" s="218" t="s">
        <v>220</v>
      </c>
      <c r="B59" s="218">
        <v>6149</v>
      </c>
      <c r="C59" s="231" t="s">
        <v>272</v>
      </c>
      <c r="D59" s="528"/>
      <c r="E59" s="226"/>
    </row>
    <row r="60" spans="1:6" x14ac:dyDescent="0.25">
      <c r="A60" s="218" t="s">
        <v>221</v>
      </c>
      <c r="B60" s="218">
        <v>6151</v>
      </c>
      <c r="C60" s="231" t="s">
        <v>272</v>
      </c>
      <c r="D60" s="528"/>
      <c r="E60" s="226"/>
    </row>
    <row r="61" spans="1:6" x14ac:dyDescent="0.25">
      <c r="A61" s="218" t="s">
        <v>222</v>
      </c>
      <c r="B61" s="218">
        <v>6152</v>
      </c>
      <c r="C61" s="231" t="s">
        <v>272</v>
      </c>
      <c r="D61" s="528"/>
      <c r="E61" s="226"/>
    </row>
    <row r="62" spans="1:6" x14ac:dyDescent="0.25">
      <c r="A62" s="218" t="s">
        <v>223</v>
      </c>
      <c r="B62" s="218">
        <v>6153</v>
      </c>
      <c r="C62" s="231" t="s">
        <v>272</v>
      </c>
      <c r="D62" s="528"/>
      <c r="E62" s="226"/>
    </row>
    <row r="63" spans="1:6" x14ac:dyDescent="0.25">
      <c r="A63" s="218" t="s">
        <v>224</v>
      </c>
      <c r="B63" s="218">
        <v>6162</v>
      </c>
      <c r="C63" s="231" t="s">
        <v>272</v>
      </c>
      <c r="D63" s="528"/>
      <c r="E63" s="226"/>
    </row>
    <row r="64" spans="1:6" x14ac:dyDescent="0.25">
      <c r="A64" s="218" t="s">
        <v>225</v>
      </c>
      <c r="B64" s="218">
        <v>6163</v>
      </c>
      <c r="C64" s="231" t="s">
        <v>272</v>
      </c>
      <c r="D64" s="528"/>
      <c r="E64" s="226"/>
    </row>
    <row r="65" spans="1:5" x14ac:dyDescent="0.25">
      <c r="A65" s="218" t="s">
        <v>226</v>
      </c>
      <c r="B65" s="218">
        <v>6164</v>
      </c>
      <c r="C65" s="231" t="s">
        <v>272</v>
      </c>
      <c r="D65" s="528"/>
      <c r="E65" s="226"/>
    </row>
    <row r="66" spans="1:5" x14ac:dyDescent="0.25">
      <c r="A66" s="218" t="s">
        <v>227</v>
      </c>
      <c r="B66" s="218">
        <v>8211</v>
      </c>
      <c r="C66" s="231" t="s">
        <v>272</v>
      </c>
      <c r="D66" s="528"/>
      <c r="E66" s="226"/>
    </row>
    <row r="67" spans="1:5" x14ac:dyDescent="0.25">
      <c r="A67" s="218" t="s">
        <v>228</v>
      </c>
      <c r="B67" s="218">
        <v>8212</v>
      </c>
      <c r="C67" s="231" t="s">
        <v>272</v>
      </c>
      <c r="D67" s="528"/>
      <c r="E67" s="226"/>
    </row>
    <row r="68" spans="1:5" x14ac:dyDescent="0.25">
      <c r="A68" s="218" t="s">
        <v>229</v>
      </c>
      <c r="B68" s="218">
        <v>8213</v>
      </c>
      <c r="C68" s="231" t="s">
        <v>272</v>
      </c>
      <c r="D68" s="528"/>
      <c r="E68" s="226"/>
    </row>
    <row r="69" spans="1:5" x14ac:dyDescent="0.25">
      <c r="A69" s="218" t="s">
        <v>230</v>
      </c>
      <c r="B69" s="218">
        <v>8214</v>
      </c>
      <c r="C69" s="231" t="s">
        <v>272</v>
      </c>
      <c r="D69" s="528"/>
      <c r="E69" s="226"/>
    </row>
    <row r="70" spans="1:5" x14ac:dyDescent="0.25">
      <c r="A70" s="218" t="s">
        <v>231</v>
      </c>
      <c r="B70" s="218">
        <v>8215</v>
      </c>
      <c r="C70" s="231" t="s">
        <v>272</v>
      </c>
      <c r="D70" s="528"/>
      <c r="E70" s="226"/>
    </row>
    <row r="71" spans="1:5" x14ac:dyDescent="0.25">
      <c r="A71" s="218" t="s">
        <v>232</v>
      </c>
      <c r="B71" s="218">
        <v>8216</v>
      </c>
      <c r="C71" s="231" t="s">
        <v>272</v>
      </c>
      <c r="D71" s="529"/>
      <c r="E71" s="226"/>
    </row>
    <row r="72" spans="1:5" x14ac:dyDescent="0.25">
      <c r="A72" s="223" t="s">
        <v>233</v>
      </c>
      <c r="B72" s="223"/>
      <c r="C72" s="232"/>
      <c r="D72" s="223"/>
      <c r="E72" s="227">
        <f>+SUM(E40:E71)</f>
        <v>434000</v>
      </c>
    </row>
    <row r="73" spans="1:5" x14ac:dyDescent="0.25">
      <c r="A73" s="218" t="s">
        <v>202</v>
      </c>
      <c r="B73" s="218">
        <v>6111</v>
      </c>
      <c r="C73" s="231" t="s">
        <v>275</v>
      </c>
      <c r="D73" s="527" t="s">
        <v>274</v>
      </c>
      <c r="E73" s="226">
        <v>560000</v>
      </c>
    </row>
    <row r="74" spans="1:5" x14ac:dyDescent="0.25">
      <c r="A74" s="218" t="s">
        <v>65</v>
      </c>
      <c r="B74" s="218">
        <v>6112</v>
      </c>
      <c r="C74" s="231" t="s">
        <v>275</v>
      </c>
      <c r="D74" s="528"/>
      <c r="E74" s="226">
        <v>72000</v>
      </c>
    </row>
    <row r="75" spans="1:5" x14ac:dyDescent="0.25">
      <c r="A75" s="218" t="s">
        <v>203</v>
      </c>
      <c r="B75" s="218">
        <v>6131</v>
      </c>
      <c r="C75" s="231" t="s">
        <v>275</v>
      </c>
      <c r="D75" s="528"/>
      <c r="E75" s="226">
        <v>49000</v>
      </c>
    </row>
    <row r="76" spans="1:5" x14ac:dyDescent="0.25">
      <c r="A76" s="218" t="s">
        <v>204</v>
      </c>
      <c r="B76" s="218">
        <v>6132</v>
      </c>
      <c r="C76" s="231" t="s">
        <v>275</v>
      </c>
      <c r="D76" s="528"/>
      <c r="E76" s="226">
        <v>10000</v>
      </c>
    </row>
    <row r="77" spans="1:5" x14ac:dyDescent="0.25">
      <c r="A77" s="218" t="s">
        <v>205</v>
      </c>
      <c r="B77" s="218">
        <v>6133</v>
      </c>
      <c r="C77" s="231" t="s">
        <v>275</v>
      </c>
      <c r="D77" s="528"/>
      <c r="E77" s="226"/>
    </row>
    <row r="78" spans="1:5" x14ac:dyDescent="0.25">
      <c r="A78" s="218" t="s">
        <v>206</v>
      </c>
      <c r="B78" s="218">
        <v>6134</v>
      </c>
      <c r="C78" s="231" t="s">
        <v>275</v>
      </c>
      <c r="D78" s="528"/>
      <c r="E78" s="226">
        <v>7000</v>
      </c>
    </row>
    <row r="79" spans="1:5" x14ac:dyDescent="0.25">
      <c r="A79" s="218" t="s">
        <v>207</v>
      </c>
      <c r="B79" s="218">
        <v>6135</v>
      </c>
      <c r="C79" s="231" t="s">
        <v>275</v>
      </c>
      <c r="D79" s="528"/>
      <c r="E79" s="226">
        <v>1000</v>
      </c>
    </row>
    <row r="80" spans="1:5" x14ac:dyDescent="0.25">
      <c r="A80" s="218" t="s">
        <v>208</v>
      </c>
      <c r="B80" s="218">
        <v>6136</v>
      </c>
      <c r="C80" s="231" t="s">
        <v>275</v>
      </c>
      <c r="D80" s="528"/>
      <c r="E80" s="226">
        <v>19000</v>
      </c>
    </row>
    <row r="81" spans="1:5" x14ac:dyDescent="0.25">
      <c r="A81" s="218" t="s">
        <v>209</v>
      </c>
      <c r="B81" s="218">
        <v>6137</v>
      </c>
      <c r="C81" s="231" t="s">
        <v>275</v>
      </c>
      <c r="D81" s="528"/>
      <c r="E81" s="226">
        <v>4000</v>
      </c>
    </row>
    <row r="82" spans="1:5" x14ac:dyDescent="0.25">
      <c r="A82" s="218" t="s">
        <v>210</v>
      </c>
      <c r="B82" s="218">
        <v>6138</v>
      </c>
      <c r="C82" s="231" t="s">
        <v>275</v>
      </c>
      <c r="D82" s="528"/>
      <c r="E82" s="226"/>
    </row>
    <row r="83" spans="1:5" x14ac:dyDescent="0.25">
      <c r="A83" s="218" t="s">
        <v>211</v>
      </c>
      <c r="B83" s="218">
        <v>6139</v>
      </c>
      <c r="C83" s="231" t="s">
        <v>275</v>
      </c>
      <c r="D83" s="528"/>
      <c r="E83" s="226">
        <v>60000</v>
      </c>
    </row>
    <row r="84" spans="1:5" x14ac:dyDescent="0.25">
      <c r="A84" s="218" t="s">
        <v>212</v>
      </c>
      <c r="B84" s="218">
        <v>6141</v>
      </c>
      <c r="C84" s="231" t="s">
        <v>275</v>
      </c>
      <c r="D84" s="528"/>
      <c r="E84" s="226"/>
    </row>
    <row r="85" spans="1:5" x14ac:dyDescent="0.25">
      <c r="A85" s="218" t="s">
        <v>213</v>
      </c>
      <c r="B85" s="218">
        <v>6142</v>
      </c>
      <c r="C85" s="231" t="s">
        <v>275</v>
      </c>
      <c r="D85" s="528"/>
      <c r="E85" s="226"/>
    </row>
    <row r="86" spans="1:5" x14ac:dyDescent="0.25">
      <c r="A86" s="218" t="s">
        <v>214</v>
      </c>
      <c r="B86" s="218">
        <v>6143</v>
      </c>
      <c r="C86" s="231" t="s">
        <v>275</v>
      </c>
      <c r="D86" s="528"/>
      <c r="E86" s="226">
        <v>2500000</v>
      </c>
    </row>
    <row r="87" spans="1:5" x14ac:dyDescent="0.25">
      <c r="A87" s="218" t="s">
        <v>215</v>
      </c>
      <c r="B87" s="218">
        <v>6144</v>
      </c>
      <c r="C87" s="231" t="s">
        <v>275</v>
      </c>
      <c r="D87" s="528"/>
      <c r="E87" s="226"/>
    </row>
    <row r="88" spans="1:5" x14ac:dyDescent="0.25">
      <c r="A88" s="218" t="s">
        <v>216</v>
      </c>
      <c r="B88" s="218">
        <v>6145</v>
      </c>
      <c r="C88" s="231" t="s">
        <v>275</v>
      </c>
      <c r="D88" s="528"/>
      <c r="E88" s="226"/>
    </row>
    <row r="89" spans="1:5" x14ac:dyDescent="0.25">
      <c r="A89" s="218" t="s">
        <v>217</v>
      </c>
      <c r="B89" s="218">
        <v>6146</v>
      </c>
      <c r="C89" s="231" t="s">
        <v>275</v>
      </c>
      <c r="D89" s="528"/>
      <c r="E89" s="226"/>
    </row>
    <row r="90" spans="1:5" x14ac:dyDescent="0.25">
      <c r="A90" s="218" t="s">
        <v>218</v>
      </c>
      <c r="B90" s="218">
        <v>6147</v>
      </c>
      <c r="C90" s="231" t="s">
        <v>275</v>
      </c>
      <c r="D90" s="528"/>
      <c r="E90" s="226"/>
    </row>
    <row r="91" spans="1:5" x14ac:dyDescent="0.25">
      <c r="A91" s="218" t="s">
        <v>219</v>
      </c>
      <c r="B91" s="218">
        <v>6148</v>
      </c>
      <c r="C91" s="231" t="s">
        <v>275</v>
      </c>
      <c r="D91" s="528"/>
      <c r="E91" s="226"/>
    </row>
    <row r="92" spans="1:5" x14ac:dyDescent="0.25">
      <c r="A92" s="218" t="s">
        <v>220</v>
      </c>
      <c r="B92" s="218">
        <v>6149</v>
      </c>
      <c r="C92" s="231" t="s">
        <v>275</v>
      </c>
      <c r="D92" s="528"/>
      <c r="E92" s="226"/>
    </row>
    <row r="93" spans="1:5" x14ac:dyDescent="0.25">
      <c r="A93" s="218" t="s">
        <v>221</v>
      </c>
      <c r="B93" s="218">
        <v>6151</v>
      </c>
      <c r="C93" s="231" t="s">
        <v>275</v>
      </c>
      <c r="D93" s="528"/>
      <c r="E93" s="226"/>
    </row>
    <row r="94" spans="1:5" x14ac:dyDescent="0.25">
      <c r="A94" s="218" t="s">
        <v>222</v>
      </c>
      <c r="B94" s="218">
        <v>6152</v>
      </c>
      <c r="C94" s="231" t="s">
        <v>275</v>
      </c>
      <c r="D94" s="528"/>
      <c r="E94" s="226"/>
    </row>
    <row r="95" spans="1:5" x14ac:dyDescent="0.25">
      <c r="A95" s="218" t="s">
        <v>223</v>
      </c>
      <c r="B95" s="218">
        <v>6153</v>
      </c>
      <c r="C95" s="231" t="s">
        <v>275</v>
      </c>
      <c r="D95" s="528"/>
      <c r="E95" s="226"/>
    </row>
    <row r="96" spans="1:5" x14ac:dyDescent="0.25">
      <c r="A96" s="218" t="s">
        <v>224</v>
      </c>
      <c r="B96" s="218">
        <v>6162</v>
      </c>
      <c r="C96" s="231" t="s">
        <v>275</v>
      </c>
      <c r="D96" s="528"/>
      <c r="E96" s="226"/>
    </row>
    <row r="97" spans="1:5" x14ac:dyDescent="0.25">
      <c r="A97" s="218" t="s">
        <v>225</v>
      </c>
      <c r="B97" s="218">
        <v>6163</v>
      </c>
      <c r="C97" s="231" t="s">
        <v>275</v>
      </c>
      <c r="D97" s="528"/>
      <c r="E97" s="226"/>
    </row>
    <row r="98" spans="1:5" x14ac:dyDescent="0.25">
      <c r="A98" s="218" t="s">
        <v>226</v>
      </c>
      <c r="B98" s="218">
        <v>6164</v>
      </c>
      <c r="C98" s="231" t="s">
        <v>275</v>
      </c>
      <c r="D98" s="528"/>
      <c r="E98" s="226"/>
    </row>
    <row r="99" spans="1:5" x14ac:dyDescent="0.25">
      <c r="A99" s="218" t="s">
        <v>227</v>
      </c>
      <c r="B99" s="218">
        <v>8211</v>
      </c>
      <c r="C99" s="231" t="s">
        <v>275</v>
      </c>
      <c r="D99" s="528"/>
      <c r="E99" s="226"/>
    </row>
    <row r="100" spans="1:5" x14ac:dyDescent="0.25">
      <c r="A100" s="218" t="s">
        <v>228</v>
      </c>
      <c r="B100" s="218">
        <v>8212</v>
      </c>
      <c r="C100" s="231" t="s">
        <v>275</v>
      </c>
      <c r="D100" s="528"/>
      <c r="E100" s="226"/>
    </row>
    <row r="101" spans="1:5" x14ac:dyDescent="0.25">
      <c r="A101" s="218" t="s">
        <v>229</v>
      </c>
      <c r="B101" s="218">
        <v>8213</v>
      </c>
      <c r="C101" s="231" t="s">
        <v>275</v>
      </c>
      <c r="D101" s="528"/>
      <c r="E101" s="226"/>
    </row>
    <row r="102" spans="1:5" x14ac:dyDescent="0.25">
      <c r="A102" s="218" t="s">
        <v>230</v>
      </c>
      <c r="B102" s="218">
        <v>8214</v>
      </c>
      <c r="C102" s="231" t="s">
        <v>275</v>
      </c>
      <c r="D102" s="528"/>
      <c r="E102" s="226"/>
    </row>
    <row r="103" spans="1:5" x14ac:dyDescent="0.25">
      <c r="A103" s="218" t="s">
        <v>231</v>
      </c>
      <c r="B103" s="218">
        <v>8215</v>
      </c>
      <c r="C103" s="231" t="s">
        <v>275</v>
      </c>
      <c r="D103" s="528"/>
      <c r="E103" s="226"/>
    </row>
    <row r="104" spans="1:5" x14ac:dyDescent="0.25">
      <c r="A104" s="218" t="s">
        <v>232</v>
      </c>
      <c r="B104" s="218">
        <v>8216</v>
      </c>
      <c r="C104" s="231" t="s">
        <v>275</v>
      </c>
      <c r="D104" s="529"/>
      <c r="E104" s="226"/>
    </row>
    <row r="105" spans="1:5" x14ac:dyDescent="0.25">
      <c r="A105" s="223" t="s">
        <v>233</v>
      </c>
      <c r="B105" s="223"/>
      <c r="C105" s="232"/>
      <c r="D105" s="223"/>
      <c r="E105" s="227">
        <f>+SUM(E73:E104)</f>
        <v>3282000</v>
      </c>
    </row>
    <row r="106" spans="1:5" x14ac:dyDescent="0.25">
      <c r="A106" s="218" t="s">
        <v>202</v>
      </c>
      <c r="B106" s="218">
        <v>6111</v>
      </c>
      <c r="C106" s="231" t="s">
        <v>277</v>
      </c>
      <c r="D106" s="524" t="s">
        <v>276</v>
      </c>
      <c r="E106" s="226">
        <v>540000</v>
      </c>
    </row>
    <row r="107" spans="1:5" x14ac:dyDescent="0.25">
      <c r="A107" s="218" t="s">
        <v>65</v>
      </c>
      <c r="B107" s="218">
        <v>6112</v>
      </c>
      <c r="C107" s="231" t="s">
        <v>277</v>
      </c>
      <c r="D107" s="525"/>
      <c r="E107" s="226">
        <v>103000</v>
      </c>
    </row>
    <row r="108" spans="1:5" x14ac:dyDescent="0.25">
      <c r="A108" s="218" t="s">
        <v>203</v>
      </c>
      <c r="B108" s="218">
        <v>6131</v>
      </c>
      <c r="C108" s="231" t="s">
        <v>277</v>
      </c>
      <c r="D108" s="525"/>
      <c r="E108" s="226">
        <v>5000</v>
      </c>
    </row>
    <row r="109" spans="1:5" x14ac:dyDescent="0.25">
      <c r="A109" s="218" t="s">
        <v>204</v>
      </c>
      <c r="B109" s="218">
        <v>6132</v>
      </c>
      <c r="C109" s="231" t="s">
        <v>277</v>
      </c>
      <c r="D109" s="525"/>
      <c r="E109" s="226">
        <v>10000</v>
      </c>
    </row>
    <row r="110" spans="1:5" x14ac:dyDescent="0.25">
      <c r="A110" s="218" t="s">
        <v>205</v>
      </c>
      <c r="B110" s="218">
        <v>6133</v>
      </c>
      <c r="C110" s="231" t="s">
        <v>277</v>
      </c>
      <c r="D110" s="525"/>
      <c r="E110" s="226"/>
    </row>
    <row r="111" spans="1:5" x14ac:dyDescent="0.25">
      <c r="A111" s="218" t="s">
        <v>206</v>
      </c>
      <c r="B111" s="218">
        <v>6134</v>
      </c>
      <c r="C111" s="231" t="s">
        <v>277</v>
      </c>
      <c r="D111" s="525"/>
      <c r="E111" s="226">
        <v>7000</v>
      </c>
    </row>
    <row r="112" spans="1:5" x14ac:dyDescent="0.25">
      <c r="A112" s="218" t="s">
        <v>207</v>
      </c>
      <c r="B112" s="218">
        <v>6135</v>
      </c>
      <c r="C112" s="231" t="s">
        <v>277</v>
      </c>
      <c r="D112" s="525"/>
      <c r="E112" s="226">
        <v>1000</v>
      </c>
    </row>
    <row r="113" spans="1:5" x14ac:dyDescent="0.25">
      <c r="A113" s="218" t="s">
        <v>208</v>
      </c>
      <c r="B113" s="218">
        <v>6136</v>
      </c>
      <c r="C113" s="231" t="s">
        <v>277</v>
      </c>
      <c r="D113" s="525"/>
      <c r="E113" s="226"/>
    </row>
    <row r="114" spans="1:5" x14ac:dyDescent="0.25">
      <c r="A114" s="218" t="s">
        <v>209</v>
      </c>
      <c r="B114" s="218">
        <v>6137</v>
      </c>
      <c r="C114" s="231" t="s">
        <v>277</v>
      </c>
      <c r="D114" s="525"/>
      <c r="E114" s="226">
        <v>7000</v>
      </c>
    </row>
    <row r="115" spans="1:5" x14ac:dyDescent="0.25">
      <c r="A115" s="218" t="s">
        <v>210</v>
      </c>
      <c r="B115" s="218">
        <v>6138</v>
      </c>
      <c r="C115" s="231" t="s">
        <v>277</v>
      </c>
      <c r="D115" s="525"/>
      <c r="E115" s="226"/>
    </row>
    <row r="116" spans="1:5" x14ac:dyDescent="0.25">
      <c r="A116" s="218" t="s">
        <v>211</v>
      </c>
      <c r="B116" s="218">
        <v>6139</v>
      </c>
      <c r="C116" s="231" t="s">
        <v>277</v>
      </c>
      <c r="D116" s="525"/>
      <c r="E116" s="226">
        <v>9000</v>
      </c>
    </row>
    <row r="117" spans="1:5" x14ac:dyDescent="0.25">
      <c r="A117" s="218" t="s">
        <v>212</v>
      </c>
      <c r="B117" s="218">
        <v>6141</v>
      </c>
      <c r="C117" s="231" t="s">
        <v>277</v>
      </c>
      <c r="D117" s="525"/>
      <c r="E117" s="226"/>
    </row>
    <row r="118" spans="1:5" x14ac:dyDescent="0.25">
      <c r="A118" s="218" t="s">
        <v>213</v>
      </c>
      <c r="B118" s="218">
        <v>6142</v>
      </c>
      <c r="C118" s="231" t="s">
        <v>277</v>
      </c>
      <c r="D118" s="525"/>
      <c r="E118" s="226"/>
    </row>
    <row r="119" spans="1:5" x14ac:dyDescent="0.25">
      <c r="A119" s="218" t="s">
        <v>214</v>
      </c>
      <c r="B119" s="218">
        <v>6143</v>
      </c>
      <c r="C119" s="231" t="s">
        <v>277</v>
      </c>
      <c r="D119" s="525"/>
      <c r="E119" s="226"/>
    </row>
    <row r="120" spans="1:5" x14ac:dyDescent="0.25">
      <c r="A120" s="218" t="s">
        <v>215</v>
      </c>
      <c r="B120" s="218">
        <v>6144</v>
      </c>
      <c r="C120" s="231" t="s">
        <v>277</v>
      </c>
      <c r="D120" s="525"/>
      <c r="E120" s="226"/>
    </row>
    <row r="121" spans="1:5" x14ac:dyDescent="0.25">
      <c r="A121" s="218" t="s">
        <v>216</v>
      </c>
      <c r="B121" s="218">
        <v>6145</v>
      </c>
      <c r="C121" s="231" t="s">
        <v>277</v>
      </c>
      <c r="D121" s="525"/>
      <c r="E121" s="226"/>
    </row>
    <row r="122" spans="1:5" x14ac:dyDescent="0.25">
      <c r="A122" s="218" t="s">
        <v>217</v>
      </c>
      <c r="B122" s="218">
        <v>6146</v>
      </c>
      <c r="C122" s="231" t="s">
        <v>277</v>
      </c>
      <c r="D122" s="525"/>
      <c r="E122" s="226"/>
    </row>
    <row r="123" spans="1:5" x14ac:dyDescent="0.25">
      <c r="A123" s="218" t="s">
        <v>218</v>
      </c>
      <c r="B123" s="218">
        <v>6147</v>
      </c>
      <c r="C123" s="231" t="s">
        <v>277</v>
      </c>
      <c r="D123" s="525"/>
      <c r="E123" s="226"/>
    </row>
    <row r="124" spans="1:5" x14ac:dyDescent="0.25">
      <c r="A124" s="218" t="s">
        <v>219</v>
      </c>
      <c r="B124" s="218">
        <v>6148</v>
      </c>
      <c r="C124" s="231" t="s">
        <v>277</v>
      </c>
      <c r="D124" s="525"/>
      <c r="E124" s="226"/>
    </row>
    <row r="125" spans="1:5" x14ac:dyDescent="0.25">
      <c r="A125" s="218" t="s">
        <v>220</v>
      </c>
      <c r="B125" s="218">
        <v>6149</v>
      </c>
      <c r="C125" s="231" t="s">
        <v>277</v>
      </c>
      <c r="D125" s="525"/>
      <c r="E125" s="226"/>
    </row>
    <row r="126" spans="1:5" x14ac:dyDescent="0.25">
      <c r="A126" s="218" t="s">
        <v>221</v>
      </c>
      <c r="B126" s="218">
        <v>6151</v>
      </c>
      <c r="C126" s="231" t="s">
        <v>277</v>
      </c>
      <c r="D126" s="525"/>
      <c r="E126" s="226"/>
    </row>
    <row r="127" spans="1:5" x14ac:dyDescent="0.25">
      <c r="A127" s="218" t="s">
        <v>222</v>
      </c>
      <c r="B127" s="218">
        <v>6152</v>
      </c>
      <c r="C127" s="231" t="s">
        <v>277</v>
      </c>
      <c r="D127" s="525"/>
      <c r="E127" s="226"/>
    </row>
    <row r="128" spans="1:5" x14ac:dyDescent="0.25">
      <c r="A128" s="218" t="s">
        <v>223</v>
      </c>
      <c r="B128" s="218">
        <v>6153</v>
      </c>
      <c r="C128" s="231" t="s">
        <v>277</v>
      </c>
      <c r="D128" s="525"/>
      <c r="E128" s="226"/>
    </row>
    <row r="129" spans="1:5" x14ac:dyDescent="0.25">
      <c r="A129" s="218" t="s">
        <v>224</v>
      </c>
      <c r="B129" s="218">
        <v>6162</v>
      </c>
      <c r="C129" s="231" t="s">
        <v>277</v>
      </c>
      <c r="D129" s="525"/>
      <c r="E129" s="226"/>
    </row>
    <row r="130" spans="1:5" x14ac:dyDescent="0.25">
      <c r="A130" s="218" t="s">
        <v>225</v>
      </c>
      <c r="B130" s="218">
        <v>6163</v>
      </c>
      <c r="C130" s="231" t="s">
        <v>277</v>
      </c>
      <c r="D130" s="525"/>
      <c r="E130" s="226"/>
    </row>
    <row r="131" spans="1:5" x14ac:dyDescent="0.25">
      <c r="A131" s="218" t="s">
        <v>226</v>
      </c>
      <c r="B131" s="218">
        <v>6164</v>
      </c>
      <c r="C131" s="231" t="s">
        <v>277</v>
      </c>
      <c r="D131" s="525"/>
      <c r="E131" s="226"/>
    </row>
    <row r="132" spans="1:5" x14ac:dyDescent="0.25">
      <c r="A132" s="218" t="s">
        <v>227</v>
      </c>
      <c r="B132" s="218">
        <v>8211</v>
      </c>
      <c r="C132" s="231" t="s">
        <v>277</v>
      </c>
      <c r="D132" s="525"/>
      <c r="E132" s="226"/>
    </row>
    <row r="133" spans="1:5" x14ac:dyDescent="0.25">
      <c r="A133" s="218" t="s">
        <v>228</v>
      </c>
      <c r="B133" s="218">
        <v>8212</v>
      </c>
      <c r="C133" s="231" t="s">
        <v>277</v>
      </c>
      <c r="D133" s="525"/>
      <c r="E133" s="226"/>
    </row>
    <row r="134" spans="1:5" x14ac:dyDescent="0.25">
      <c r="A134" s="218" t="s">
        <v>229</v>
      </c>
      <c r="B134" s="218">
        <v>8213</v>
      </c>
      <c r="C134" s="231" t="s">
        <v>277</v>
      </c>
      <c r="D134" s="525"/>
      <c r="E134" s="226"/>
    </row>
    <row r="135" spans="1:5" x14ac:dyDescent="0.25">
      <c r="A135" s="218" t="s">
        <v>230</v>
      </c>
      <c r="B135" s="218">
        <v>8214</v>
      </c>
      <c r="C135" s="231" t="s">
        <v>277</v>
      </c>
      <c r="D135" s="525"/>
      <c r="E135" s="226"/>
    </row>
    <row r="136" spans="1:5" x14ac:dyDescent="0.25">
      <c r="A136" s="218" t="s">
        <v>231</v>
      </c>
      <c r="B136" s="218">
        <v>8215</v>
      </c>
      <c r="C136" s="231" t="s">
        <v>277</v>
      </c>
      <c r="D136" s="525"/>
      <c r="E136" s="226"/>
    </row>
    <row r="137" spans="1:5" x14ac:dyDescent="0.25">
      <c r="A137" s="218" t="s">
        <v>232</v>
      </c>
      <c r="B137" s="218">
        <v>8216</v>
      </c>
      <c r="C137" s="231" t="s">
        <v>277</v>
      </c>
      <c r="D137" s="526"/>
      <c r="E137" s="226"/>
    </row>
    <row r="138" spans="1:5" x14ac:dyDescent="0.25">
      <c r="A138" s="223" t="s">
        <v>233</v>
      </c>
      <c r="B138" s="223"/>
      <c r="C138" s="232"/>
      <c r="D138" s="223"/>
      <c r="E138" s="227">
        <f>+SUM(E106:E137)</f>
        <v>682000</v>
      </c>
    </row>
    <row r="139" spans="1:5" x14ac:dyDescent="0.25">
      <c r="A139" s="218" t="s">
        <v>202</v>
      </c>
      <c r="B139" s="218">
        <v>6111</v>
      </c>
      <c r="C139" s="231" t="s">
        <v>279</v>
      </c>
      <c r="D139" s="524" t="s">
        <v>278</v>
      </c>
      <c r="E139" s="226">
        <v>293000</v>
      </c>
    </row>
    <row r="140" spans="1:5" x14ac:dyDescent="0.25">
      <c r="A140" s="218" t="s">
        <v>65</v>
      </c>
      <c r="B140" s="218">
        <v>6112</v>
      </c>
      <c r="C140" s="231" t="s">
        <v>279</v>
      </c>
      <c r="D140" s="525"/>
      <c r="E140" s="226">
        <v>43000</v>
      </c>
    </row>
    <row r="141" spans="1:5" x14ac:dyDescent="0.25">
      <c r="A141" s="218" t="s">
        <v>203</v>
      </c>
      <c r="B141" s="218">
        <v>6131</v>
      </c>
      <c r="C141" s="231" t="s">
        <v>279</v>
      </c>
      <c r="D141" s="525"/>
      <c r="E141" s="226">
        <v>20000</v>
      </c>
    </row>
    <row r="142" spans="1:5" x14ac:dyDescent="0.25">
      <c r="A142" s="218" t="s">
        <v>204</v>
      </c>
      <c r="B142" s="218">
        <v>6132</v>
      </c>
      <c r="C142" s="231" t="s">
        <v>279</v>
      </c>
      <c r="D142" s="525"/>
      <c r="E142" s="226">
        <v>4000</v>
      </c>
    </row>
    <row r="143" spans="1:5" x14ac:dyDescent="0.25">
      <c r="A143" s="218" t="s">
        <v>205</v>
      </c>
      <c r="B143" s="218">
        <v>6133</v>
      </c>
      <c r="C143" s="231" t="s">
        <v>279</v>
      </c>
      <c r="D143" s="525"/>
      <c r="E143" s="226"/>
    </row>
    <row r="144" spans="1:5" x14ac:dyDescent="0.25">
      <c r="A144" s="218" t="s">
        <v>206</v>
      </c>
      <c r="B144" s="218">
        <v>6134</v>
      </c>
      <c r="C144" s="231" t="s">
        <v>279</v>
      </c>
      <c r="D144" s="525"/>
      <c r="E144" s="226">
        <v>5000</v>
      </c>
    </row>
    <row r="145" spans="1:5" x14ac:dyDescent="0.25">
      <c r="A145" s="218" t="s">
        <v>207</v>
      </c>
      <c r="B145" s="218">
        <v>6135</v>
      </c>
      <c r="C145" s="231" t="s">
        <v>279</v>
      </c>
      <c r="D145" s="525"/>
      <c r="E145" s="226">
        <v>1000</v>
      </c>
    </row>
    <row r="146" spans="1:5" x14ac:dyDescent="0.25">
      <c r="A146" s="218" t="s">
        <v>208</v>
      </c>
      <c r="B146" s="218">
        <v>6136</v>
      </c>
      <c r="C146" s="231" t="s">
        <v>279</v>
      </c>
      <c r="D146" s="525"/>
      <c r="E146" s="226"/>
    </row>
    <row r="147" spans="1:5" x14ac:dyDescent="0.25">
      <c r="A147" s="218" t="s">
        <v>209</v>
      </c>
      <c r="B147" s="218">
        <v>6137</v>
      </c>
      <c r="C147" s="231" t="s">
        <v>279</v>
      </c>
      <c r="D147" s="525"/>
      <c r="E147" s="226">
        <v>4000</v>
      </c>
    </row>
    <row r="148" spans="1:5" x14ac:dyDescent="0.25">
      <c r="A148" s="218" t="s">
        <v>210</v>
      </c>
      <c r="B148" s="218">
        <v>6138</v>
      </c>
      <c r="C148" s="231" t="s">
        <v>279</v>
      </c>
      <c r="D148" s="525"/>
      <c r="E148" s="226"/>
    </row>
    <row r="149" spans="1:5" x14ac:dyDescent="0.25">
      <c r="A149" s="218" t="s">
        <v>211</v>
      </c>
      <c r="B149" s="218">
        <v>6139</v>
      </c>
      <c r="C149" s="231" t="s">
        <v>279</v>
      </c>
      <c r="D149" s="525"/>
      <c r="E149" s="226">
        <v>20000</v>
      </c>
    </row>
    <row r="150" spans="1:5" x14ac:dyDescent="0.25">
      <c r="A150" s="218" t="s">
        <v>212</v>
      </c>
      <c r="B150" s="218">
        <v>6141</v>
      </c>
      <c r="C150" s="231" t="s">
        <v>279</v>
      </c>
      <c r="D150" s="525"/>
      <c r="E150" s="226"/>
    </row>
    <row r="151" spans="1:5" x14ac:dyDescent="0.25">
      <c r="A151" s="218" t="s">
        <v>213</v>
      </c>
      <c r="B151" s="218">
        <v>6142</v>
      </c>
      <c r="C151" s="231" t="s">
        <v>279</v>
      </c>
      <c r="D151" s="525"/>
      <c r="E151" s="226"/>
    </row>
    <row r="152" spans="1:5" x14ac:dyDescent="0.25">
      <c r="A152" s="218" t="s">
        <v>214</v>
      </c>
      <c r="B152" s="218">
        <v>6143</v>
      </c>
      <c r="C152" s="231" t="s">
        <v>279</v>
      </c>
      <c r="D152" s="525"/>
      <c r="E152" s="226"/>
    </row>
    <row r="153" spans="1:5" x14ac:dyDescent="0.25">
      <c r="A153" s="218" t="s">
        <v>215</v>
      </c>
      <c r="B153" s="218">
        <v>6144</v>
      </c>
      <c r="C153" s="231" t="s">
        <v>279</v>
      </c>
      <c r="D153" s="525"/>
      <c r="E153" s="226"/>
    </row>
    <row r="154" spans="1:5" x14ac:dyDescent="0.25">
      <c r="A154" s="218" t="s">
        <v>216</v>
      </c>
      <c r="B154" s="218">
        <v>6145</v>
      </c>
      <c r="C154" s="231" t="s">
        <v>279</v>
      </c>
      <c r="D154" s="525"/>
      <c r="E154" s="226"/>
    </row>
    <row r="155" spans="1:5" x14ac:dyDescent="0.25">
      <c r="A155" s="218" t="s">
        <v>217</v>
      </c>
      <c r="B155" s="218">
        <v>6146</v>
      </c>
      <c r="C155" s="231" t="s">
        <v>279</v>
      </c>
      <c r="D155" s="525"/>
      <c r="E155" s="226"/>
    </row>
    <row r="156" spans="1:5" x14ac:dyDescent="0.25">
      <c r="A156" s="218" t="s">
        <v>218</v>
      </c>
      <c r="B156" s="218">
        <v>6147</v>
      </c>
      <c r="C156" s="231" t="s">
        <v>279</v>
      </c>
      <c r="D156" s="525"/>
      <c r="E156" s="226"/>
    </row>
    <row r="157" spans="1:5" x14ac:dyDescent="0.25">
      <c r="A157" s="218" t="s">
        <v>219</v>
      </c>
      <c r="B157" s="218">
        <v>6148</v>
      </c>
      <c r="C157" s="231" t="s">
        <v>279</v>
      </c>
      <c r="D157" s="525"/>
      <c r="E157" s="226"/>
    </row>
    <row r="158" spans="1:5" x14ac:dyDescent="0.25">
      <c r="A158" s="218" t="s">
        <v>220</v>
      </c>
      <c r="B158" s="218">
        <v>6149</v>
      </c>
      <c r="C158" s="231" t="s">
        <v>279</v>
      </c>
      <c r="D158" s="525"/>
      <c r="E158" s="226"/>
    </row>
    <row r="159" spans="1:5" x14ac:dyDescent="0.25">
      <c r="A159" s="218" t="s">
        <v>221</v>
      </c>
      <c r="B159" s="218">
        <v>6151</v>
      </c>
      <c r="C159" s="231" t="s">
        <v>279</v>
      </c>
      <c r="D159" s="525"/>
      <c r="E159" s="226"/>
    </row>
    <row r="160" spans="1:5" x14ac:dyDescent="0.25">
      <c r="A160" s="218" t="s">
        <v>222</v>
      </c>
      <c r="B160" s="218">
        <v>6152</v>
      </c>
      <c r="C160" s="231" t="s">
        <v>279</v>
      </c>
      <c r="D160" s="525"/>
      <c r="E160" s="226"/>
    </row>
    <row r="161" spans="1:5" x14ac:dyDescent="0.25">
      <c r="A161" s="218" t="s">
        <v>223</v>
      </c>
      <c r="B161" s="218">
        <v>6153</v>
      </c>
      <c r="C161" s="231" t="s">
        <v>279</v>
      </c>
      <c r="D161" s="525"/>
      <c r="E161" s="226"/>
    </row>
    <row r="162" spans="1:5" x14ac:dyDescent="0.25">
      <c r="A162" s="218" t="s">
        <v>224</v>
      </c>
      <c r="B162" s="218">
        <v>6162</v>
      </c>
      <c r="C162" s="231" t="s">
        <v>279</v>
      </c>
      <c r="D162" s="525"/>
      <c r="E162" s="226"/>
    </row>
    <row r="163" spans="1:5" x14ac:dyDescent="0.25">
      <c r="A163" s="218" t="s">
        <v>225</v>
      </c>
      <c r="B163" s="218">
        <v>6163</v>
      </c>
      <c r="C163" s="231" t="s">
        <v>279</v>
      </c>
      <c r="D163" s="525"/>
      <c r="E163" s="226"/>
    </row>
    <row r="164" spans="1:5" x14ac:dyDescent="0.25">
      <c r="A164" s="218" t="s">
        <v>226</v>
      </c>
      <c r="B164" s="218">
        <v>6164</v>
      </c>
      <c r="C164" s="231" t="s">
        <v>279</v>
      </c>
      <c r="D164" s="525"/>
      <c r="E164" s="226"/>
    </row>
    <row r="165" spans="1:5" x14ac:dyDescent="0.25">
      <c r="A165" s="218" t="s">
        <v>227</v>
      </c>
      <c r="B165" s="218">
        <v>8211</v>
      </c>
      <c r="C165" s="231" t="s">
        <v>279</v>
      </c>
      <c r="D165" s="525"/>
      <c r="E165" s="226"/>
    </row>
    <row r="166" spans="1:5" x14ac:dyDescent="0.25">
      <c r="A166" s="218" t="s">
        <v>228</v>
      </c>
      <c r="B166" s="218">
        <v>8212</v>
      </c>
      <c r="C166" s="231" t="s">
        <v>279</v>
      </c>
      <c r="D166" s="525"/>
      <c r="E166" s="226"/>
    </row>
    <row r="167" spans="1:5" x14ac:dyDescent="0.25">
      <c r="A167" s="218" t="s">
        <v>229</v>
      </c>
      <c r="B167" s="218">
        <v>8213</v>
      </c>
      <c r="C167" s="231" t="s">
        <v>279</v>
      </c>
      <c r="D167" s="525"/>
      <c r="E167" s="226"/>
    </row>
    <row r="168" spans="1:5" x14ac:dyDescent="0.25">
      <c r="A168" s="218" t="s">
        <v>230</v>
      </c>
      <c r="B168" s="218">
        <v>8214</v>
      </c>
      <c r="C168" s="231" t="s">
        <v>279</v>
      </c>
      <c r="D168" s="525"/>
      <c r="E168" s="226"/>
    </row>
    <row r="169" spans="1:5" x14ac:dyDescent="0.25">
      <c r="A169" s="218" t="s">
        <v>231</v>
      </c>
      <c r="B169" s="218">
        <v>8215</v>
      </c>
      <c r="C169" s="231" t="s">
        <v>279</v>
      </c>
      <c r="D169" s="525"/>
      <c r="E169" s="226"/>
    </row>
    <row r="170" spans="1:5" x14ac:dyDescent="0.25">
      <c r="A170" s="218" t="s">
        <v>232</v>
      </c>
      <c r="B170" s="218">
        <v>8216</v>
      </c>
      <c r="C170" s="231" t="s">
        <v>279</v>
      </c>
      <c r="D170" s="526"/>
      <c r="E170" s="226"/>
    </row>
    <row r="171" spans="1:5" x14ac:dyDescent="0.25">
      <c r="A171" s="223" t="s">
        <v>233</v>
      </c>
      <c r="B171" s="223"/>
      <c r="C171" s="232"/>
      <c r="D171" s="223"/>
      <c r="E171" s="227">
        <f>+SUM(E139:E170)</f>
        <v>390000</v>
      </c>
    </row>
    <row r="172" spans="1:5" x14ac:dyDescent="0.25">
      <c r="A172" s="218" t="s">
        <v>202</v>
      </c>
      <c r="B172" s="218">
        <v>6111</v>
      </c>
      <c r="C172" s="231" t="s">
        <v>281</v>
      </c>
      <c r="D172" s="524" t="s">
        <v>280</v>
      </c>
      <c r="E172" s="226">
        <v>1566000</v>
      </c>
    </row>
    <row r="173" spans="1:5" x14ac:dyDescent="0.25">
      <c r="A173" s="218" t="s">
        <v>65</v>
      </c>
      <c r="B173" s="218">
        <v>6112</v>
      </c>
      <c r="C173" s="231" t="s">
        <v>281</v>
      </c>
      <c r="D173" s="525"/>
      <c r="E173" s="226">
        <v>226000</v>
      </c>
    </row>
    <row r="174" spans="1:5" x14ac:dyDescent="0.25">
      <c r="A174" s="218" t="s">
        <v>203</v>
      </c>
      <c r="B174" s="218">
        <v>6131</v>
      </c>
      <c r="C174" s="231" t="s">
        <v>281</v>
      </c>
      <c r="D174" s="525"/>
      <c r="E174" s="226">
        <v>55000</v>
      </c>
    </row>
    <row r="175" spans="1:5" x14ac:dyDescent="0.25">
      <c r="A175" s="218" t="s">
        <v>204</v>
      </c>
      <c r="B175" s="218">
        <v>6132</v>
      </c>
      <c r="C175" s="231" t="s">
        <v>281</v>
      </c>
      <c r="D175" s="525"/>
      <c r="E175" s="226">
        <v>74000</v>
      </c>
    </row>
    <row r="176" spans="1:5" x14ac:dyDescent="0.25">
      <c r="A176" s="218" t="s">
        <v>205</v>
      </c>
      <c r="B176" s="218">
        <v>6133</v>
      </c>
      <c r="C176" s="231" t="s">
        <v>281</v>
      </c>
      <c r="D176" s="525"/>
      <c r="E176" s="226"/>
    </row>
    <row r="177" spans="1:5" x14ac:dyDescent="0.25">
      <c r="A177" s="218" t="s">
        <v>206</v>
      </c>
      <c r="B177" s="218">
        <v>6134</v>
      </c>
      <c r="C177" s="231" t="s">
        <v>281</v>
      </c>
      <c r="D177" s="525"/>
      <c r="E177" s="226">
        <v>38000</v>
      </c>
    </row>
    <row r="178" spans="1:5" x14ac:dyDescent="0.25">
      <c r="A178" s="218" t="s">
        <v>207</v>
      </c>
      <c r="B178" s="218">
        <v>6135</v>
      </c>
      <c r="C178" s="231" t="s">
        <v>281</v>
      </c>
      <c r="D178" s="525"/>
      <c r="E178" s="226">
        <v>41000</v>
      </c>
    </row>
    <row r="179" spans="1:5" x14ac:dyDescent="0.25">
      <c r="A179" s="218" t="s">
        <v>208</v>
      </c>
      <c r="B179" s="218">
        <v>6136</v>
      </c>
      <c r="C179" s="231" t="s">
        <v>281</v>
      </c>
      <c r="D179" s="525"/>
      <c r="E179" s="226">
        <v>19000</v>
      </c>
    </row>
    <row r="180" spans="1:5" x14ac:dyDescent="0.25">
      <c r="A180" s="218" t="s">
        <v>209</v>
      </c>
      <c r="B180" s="218">
        <v>6137</v>
      </c>
      <c r="C180" s="231" t="s">
        <v>281</v>
      </c>
      <c r="D180" s="525"/>
      <c r="E180" s="226">
        <v>27000</v>
      </c>
    </row>
    <row r="181" spans="1:5" x14ac:dyDescent="0.25">
      <c r="A181" s="218" t="s">
        <v>210</v>
      </c>
      <c r="B181" s="218">
        <v>6138</v>
      </c>
      <c r="C181" s="231" t="s">
        <v>281</v>
      </c>
      <c r="D181" s="525"/>
      <c r="E181" s="226">
        <v>12000</v>
      </c>
    </row>
    <row r="182" spans="1:5" x14ac:dyDescent="0.25">
      <c r="A182" s="218" t="s">
        <v>211</v>
      </c>
      <c r="B182" s="218">
        <v>6139</v>
      </c>
      <c r="C182" s="231" t="s">
        <v>281</v>
      </c>
      <c r="D182" s="525"/>
      <c r="E182" s="226">
        <v>74000</v>
      </c>
    </row>
    <row r="183" spans="1:5" x14ac:dyDescent="0.25">
      <c r="A183" s="218" t="s">
        <v>212</v>
      </c>
      <c r="B183" s="218">
        <v>6141</v>
      </c>
      <c r="C183" s="231" t="s">
        <v>281</v>
      </c>
      <c r="D183" s="525"/>
      <c r="E183" s="226"/>
    </row>
    <row r="184" spans="1:5" x14ac:dyDescent="0.25">
      <c r="A184" s="218" t="s">
        <v>213</v>
      </c>
      <c r="B184" s="218">
        <v>6142</v>
      </c>
      <c r="C184" s="231" t="s">
        <v>281</v>
      </c>
      <c r="D184" s="525"/>
      <c r="E184" s="226"/>
    </row>
    <row r="185" spans="1:5" x14ac:dyDescent="0.25">
      <c r="A185" s="218" t="s">
        <v>214</v>
      </c>
      <c r="B185" s="218">
        <v>6143</v>
      </c>
      <c r="C185" s="231" t="s">
        <v>281</v>
      </c>
      <c r="D185" s="525"/>
      <c r="E185" s="226"/>
    </row>
    <row r="186" spans="1:5" x14ac:dyDescent="0.25">
      <c r="A186" s="218" t="s">
        <v>215</v>
      </c>
      <c r="B186" s="218">
        <v>6144</v>
      </c>
      <c r="C186" s="231" t="s">
        <v>281</v>
      </c>
      <c r="D186" s="525"/>
      <c r="E186" s="226"/>
    </row>
    <row r="187" spans="1:5" x14ac:dyDescent="0.25">
      <c r="A187" s="218" t="s">
        <v>216</v>
      </c>
      <c r="B187" s="218">
        <v>6145</v>
      </c>
      <c r="C187" s="231" t="s">
        <v>281</v>
      </c>
      <c r="D187" s="525"/>
      <c r="E187" s="226"/>
    </row>
    <row r="188" spans="1:5" x14ac:dyDescent="0.25">
      <c r="A188" s="218" t="s">
        <v>217</v>
      </c>
      <c r="B188" s="218">
        <v>6146</v>
      </c>
      <c r="C188" s="231" t="s">
        <v>281</v>
      </c>
      <c r="D188" s="525"/>
      <c r="E188" s="226"/>
    </row>
    <row r="189" spans="1:5" x14ac:dyDescent="0.25">
      <c r="A189" s="218" t="s">
        <v>218</v>
      </c>
      <c r="B189" s="218">
        <v>6147</v>
      </c>
      <c r="C189" s="231" t="s">
        <v>281</v>
      </c>
      <c r="D189" s="525"/>
      <c r="E189" s="226"/>
    </row>
    <row r="190" spans="1:5" x14ac:dyDescent="0.25">
      <c r="A190" s="218" t="s">
        <v>219</v>
      </c>
      <c r="B190" s="218">
        <v>6148</v>
      </c>
      <c r="C190" s="231" t="s">
        <v>281</v>
      </c>
      <c r="D190" s="525"/>
      <c r="E190" s="226"/>
    </row>
    <row r="191" spans="1:5" x14ac:dyDescent="0.25">
      <c r="A191" s="218" t="s">
        <v>220</v>
      </c>
      <c r="B191" s="218">
        <v>6149</v>
      </c>
      <c r="C191" s="231" t="s">
        <v>281</v>
      </c>
      <c r="D191" s="525"/>
      <c r="E191" s="226"/>
    </row>
    <row r="192" spans="1:5" x14ac:dyDescent="0.25">
      <c r="A192" s="218" t="s">
        <v>221</v>
      </c>
      <c r="B192" s="218">
        <v>6151</v>
      </c>
      <c r="C192" s="231" t="s">
        <v>281</v>
      </c>
      <c r="D192" s="525"/>
      <c r="E192" s="226"/>
    </row>
    <row r="193" spans="1:5" x14ac:dyDescent="0.25">
      <c r="A193" s="218" t="s">
        <v>222</v>
      </c>
      <c r="B193" s="218">
        <v>6152</v>
      </c>
      <c r="C193" s="231" t="s">
        <v>281</v>
      </c>
      <c r="D193" s="525"/>
      <c r="E193" s="226"/>
    </row>
    <row r="194" spans="1:5" x14ac:dyDescent="0.25">
      <c r="A194" s="218" t="s">
        <v>223</v>
      </c>
      <c r="B194" s="218">
        <v>6153</v>
      </c>
      <c r="C194" s="231" t="s">
        <v>281</v>
      </c>
      <c r="D194" s="525"/>
      <c r="E194" s="226"/>
    </row>
    <row r="195" spans="1:5" x14ac:dyDescent="0.25">
      <c r="A195" s="218" t="s">
        <v>224</v>
      </c>
      <c r="B195" s="218">
        <v>6162</v>
      </c>
      <c r="C195" s="231" t="s">
        <v>281</v>
      </c>
      <c r="D195" s="525"/>
      <c r="E195" s="226"/>
    </row>
    <row r="196" spans="1:5" x14ac:dyDescent="0.25">
      <c r="A196" s="218" t="s">
        <v>225</v>
      </c>
      <c r="B196" s="218">
        <v>6163</v>
      </c>
      <c r="C196" s="231" t="s">
        <v>281</v>
      </c>
      <c r="D196" s="525"/>
      <c r="E196" s="226"/>
    </row>
    <row r="197" spans="1:5" x14ac:dyDescent="0.25">
      <c r="A197" s="218" t="s">
        <v>226</v>
      </c>
      <c r="B197" s="218">
        <v>6164</v>
      </c>
      <c r="C197" s="231" t="s">
        <v>281</v>
      </c>
      <c r="D197" s="525"/>
      <c r="E197" s="226"/>
    </row>
    <row r="198" spans="1:5" x14ac:dyDescent="0.25">
      <c r="A198" s="218" t="s">
        <v>227</v>
      </c>
      <c r="B198" s="218">
        <v>8211</v>
      </c>
      <c r="C198" s="231" t="s">
        <v>281</v>
      </c>
      <c r="D198" s="525"/>
      <c r="E198" s="226"/>
    </row>
    <row r="199" spans="1:5" x14ac:dyDescent="0.25">
      <c r="A199" s="218" t="s">
        <v>228</v>
      </c>
      <c r="B199" s="218">
        <v>8212</v>
      </c>
      <c r="C199" s="231" t="s">
        <v>281</v>
      </c>
      <c r="D199" s="525"/>
      <c r="E199" s="226"/>
    </row>
    <row r="200" spans="1:5" x14ac:dyDescent="0.25">
      <c r="A200" s="218" t="s">
        <v>229</v>
      </c>
      <c r="B200" s="218">
        <v>8213</v>
      </c>
      <c r="C200" s="231" t="s">
        <v>281</v>
      </c>
      <c r="D200" s="525"/>
      <c r="E200" s="226">
        <v>30000</v>
      </c>
    </row>
    <row r="201" spans="1:5" x14ac:dyDescent="0.25">
      <c r="A201" s="218" t="s">
        <v>230</v>
      </c>
      <c r="B201" s="218">
        <v>8214</v>
      </c>
      <c r="C201" s="231" t="s">
        <v>281</v>
      </c>
      <c r="D201" s="525"/>
      <c r="E201" s="226"/>
    </row>
    <row r="202" spans="1:5" x14ac:dyDescent="0.25">
      <c r="A202" s="218" t="s">
        <v>231</v>
      </c>
      <c r="B202" s="218">
        <v>8215</v>
      </c>
      <c r="C202" s="231" t="s">
        <v>281</v>
      </c>
      <c r="D202" s="525"/>
      <c r="E202" s="226">
        <v>50000</v>
      </c>
    </row>
    <row r="203" spans="1:5" x14ac:dyDescent="0.25">
      <c r="A203" s="218" t="s">
        <v>232</v>
      </c>
      <c r="B203" s="218">
        <v>8216</v>
      </c>
      <c r="C203" s="231" t="s">
        <v>281</v>
      </c>
      <c r="D203" s="526"/>
      <c r="E203" s="226"/>
    </row>
    <row r="204" spans="1:5" x14ac:dyDescent="0.25">
      <c r="A204" s="223" t="s">
        <v>233</v>
      </c>
      <c r="B204" s="223"/>
      <c r="C204" s="232"/>
      <c r="D204" s="223"/>
      <c r="E204" s="227">
        <f>+SUM(E172:E203)</f>
        <v>2212000</v>
      </c>
    </row>
    <row r="205" spans="1:5" x14ac:dyDescent="0.25">
      <c r="A205" s="218" t="s">
        <v>202</v>
      </c>
      <c r="B205" s="218">
        <v>6111</v>
      </c>
      <c r="C205" s="231" t="s">
        <v>283</v>
      </c>
      <c r="D205" s="527" t="s">
        <v>282</v>
      </c>
      <c r="E205" s="226">
        <v>278000</v>
      </c>
    </row>
    <row r="206" spans="1:5" x14ac:dyDescent="0.25">
      <c r="A206" s="218" t="s">
        <v>65</v>
      </c>
      <c r="B206" s="218">
        <v>6112</v>
      </c>
      <c r="C206" s="231" t="s">
        <v>283</v>
      </c>
      <c r="D206" s="528"/>
      <c r="E206" s="226">
        <v>39000</v>
      </c>
    </row>
    <row r="207" spans="1:5" x14ac:dyDescent="0.25">
      <c r="A207" s="218" t="s">
        <v>203</v>
      </c>
      <c r="B207" s="218">
        <v>6131</v>
      </c>
      <c r="C207" s="231" t="s">
        <v>283</v>
      </c>
      <c r="D207" s="528"/>
      <c r="E207" s="226">
        <v>20000</v>
      </c>
    </row>
    <row r="208" spans="1:5" x14ac:dyDescent="0.25">
      <c r="A208" s="218" t="s">
        <v>204</v>
      </c>
      <c r="B208" s="218">
        <v>6132</v>
      </c>
      <c r="C208" s="231" t="s">
        <v>283</v>
      </c>
      <c r="D208" s="528"/>
      <c r="E208" s="226">
        <v>11000</v>
      </c>
    </row>
    <row r="209" spans="1:5" x14ac:dyDescent="0.25">
      <c r="A209" s="218" t="s">
        <v>205</v>
      </c>
      <c r="B209" s="218">
        <v>6133</v>
      </c>
      <c r="C209" s="231" t="s">
        <v>283</v>
      </c>
      <c r="D209" s="528"/>
      <c r="E209" s="226"/>
    </row>
    <row r="210" spans="1:5" x14ac:dyDescent="0.25">
      <c r="A210" s="218" t="s">
        <v>206</v>
      </c>
      <c r="B210" s="218">
        <v>6134</v>
      </c>
      <c r="C210" s="231" t="s">
        <v>283</v>
      </c>
      <c r="D210" s="528"/>
      <c r="E210" s="226">
        <v>4000</v>
      </c>
    </row>
    <row r="211" spans="1:5" x14ac:dyDescent="0.25">
      <c r="A211" s="218" t="s">
        <v>207</v>
      </c>
      <c r="B211" s="218">
        <v>6135</v>
      </c>
      <c r="C211" s="231" t="s">
        <v>283</v>
      </c>
      <c r="D211" s="528"/>
      <c r="E211" s="226">
        <v>1000</v>
      </c>
    </row>
    <row r="212" spans="1:5" x14ac:dyDescent="0.25">
      <c r="A212" s="218" t="s">
        <v>208</v>
      </c>
      <c r="B212" s="218">
        <v>6136</v>
      </c>
      <c r="C212" s="231" t="s">
        <v>283</v>
      </c>
      <c r="D212" s="528"/>
      <c r="E212" s="226"/>
    </row>
    <row r="213" spans="1:5" x14ac:dyDescent="0.25">
      <c r="A213" s="218" t="s">
        <v>209</v>
      </c>
      <c r="B213" s="218">
        <v>6137</v>
      </c>
      <c r="C213" s="231" t="s">
        <v>283</v>
      </c>
      <c r="D213" s="528"/>
      <c r="E213" s="226">
        <v>2000</v>
      </c>
    </row>
    <row r="214" spans="1:5" x14ac:dyDescent="0.25">
      <c r="A214" s="218" t="s">
        <v>210</v>
      </c>
      <c r="B214" s="218">
        <v>6138</v>
      </c>
      <c r="C214" s="231" t="s">
        <v>283</v>
      </c>
      <c r="D214" s="528"/>
      <c r="E214" s="226"/>
    </row>
    <row r="215" spans="1:5" x14ac:dyDescent="0.25">
      <c r="A215" s="218" t="s">
        <v>211</v>
      </c>
      <c r="B215" s="218">
        <v>6139</v>
      </c>
      <c r="C215" s="231" t="s">
        <v>283</v>
      </c>
      <c r="D215" s="528"/>
      <c r="E215" s="226">
        <v>20000</v>
      </c>
    </row>
    <row r="216" spans="1:5" x14ac:dyDescent="0.25">
      <c r="A216" s="218" t="s">
        <v>212</v>
      </c>
      <c r="B216" s="218">
        <v>6141</v>
      </c>
      <c r="C216" s="231" t="s">
        <v>283</v>
      </c>
      <c r="D216" s="528"/>
      <c r="E216" s="226"/>
    </row>
    <row r="217" spans="1:5" x14ac:dyDescent="0.25">
      <c r="A217" s="218" t="s">
        <v>213</v>
      </c>
      <c r="B217" s="218">
        <v>6142</v>
      </c>
      <c r="C217" s="231" t="s">
        <v>283</v>
      </c>
      <c r="D217" s="528"/>
      <c r="E217" s="226">
        <v>110000</v>
      </c>
    </row>
    <row r="218" spans="1:5" x14ac:dyDescent="0.25">
      <c r="A218" s="218" t="s">
        <v>214</v>
      </c>
      <c r="B218" s="218">
        <v>6143</v>
      </c>
      <c r="C218" s="231" t="s">
        <v>283</v>
      </c>
      <c r="D218" s="528"/>
      <c r="E218" s="226">
        <v>1342000</v>
      </c>
    </row>
    <row r="219" spans="1:5" x14ac:dyDescent="0.25">
      <c r="A219" s="218" t="s">
        <v>215</v>
      </c>
      <c r="B219" s="218">
        <v>6144</v>
      </c>
      <c r="C219" s="231" t="s">
        <v>283</v>
      </c>
      <c r="D219" s="528"/>
      <c r="E219" s="226"/>
    </row>
    <row r="220" spans="1:5" x14ac:dyDescent="0.25">
      <c r="A220" s="218" t="s">
        <v>216</v>
      </c>
      <c r="B220" s="218">
        <v>6145</v>
      </c>
      <c r="C220" s="231" t="s">
        <v>283</v>
      </c>
      <c r="D220" s="528"/>
      <c r="E220" s="226"/>
    </row>
    <row r="221" spans="1:5" x14ac:dyDescent="0.25">
      <c r="A221" s="218" t="s">
        <v>217</v>
      </c>
      <c r="B221" s="218">
        <v>6146</v>
      </c>
      <c r="C221" s="231" t="s">
        <v>283</v>
      </c>
      <c r="D221" s="528"/>
      <c r="E221" s="226"/>
    </row>
    <row r="222" spans="1:5" x14ac:dyDescent="0.25">
      <c r="A222" s="218" t="s">
        <v>218</v>
      </c>
      <c r="B222" s="218">
        <v>6147</v>
      </c>
      <c r="C222" s="231" t="s">
        <v>283</v>
      </c>
      <c r="D222" s="528"/>
      <c r="E222" s="226"/>
    </row>
    <row r="223" spans="1:5" x14ac:dyDescent="0.25">
      <c r="A223" s="218" t="s">
        <v>219</v>
      </c>
      <c r="B223" s="218">
        <v>6148</v>
      </c>
      <c r="C223" s="231" t="s">
        <v>283</v>
      </c>
      <c r="D223" s="528"/>
      <c r="E223" s="226"/>
    </row>
    <row r="224" spans="1:5" x14ac:dyDescent="0.25">
      <c r="A224" s="218" t="s">
        <v>220</v>
      </c>
      <c r="B224" s="218">
        <v>6149</v>
      </c>
      <c r="C224" s="231" t="s">
        <v>283</v>
      </c>
      <c r="D224" s="528"/>
      <c r="E224" s="226"/>
    </row>
    <row r="225" spans="1:5" x14ac:dyDescent="0.25">
      <c r="A225" s="218" t="s">
        <v>221</v>
      </c>
      <c r="B225" s="218">
        <v>6151</v>
      </c>
      <c r="C225" s="231" t="s">
        <v>283</v>
      </c>
      <c r="D225" s="528"/>
      <c r="E225" s="226"/>
    </row>
    <row r="226" spans="1:5" x14ac:dyDescent="0.25">
      <c r="A226" s="218" t="s">
        <v>222</v>
      </c>
      <c r="B226" s="218">
        <v>6152</v>
      </c>
      <c r="C226" s="231" t="s">
        <v>283</v>
      </c>
      <c r="D226" s="528"/>
      <c r="E226" s="226"/>
    </row>
    <row r="227" spans="1:5" x14ac:dyDescent="0.25">
      <c r="A227" s="218" t="s">
        <v>223</v>
      </c>
      <c r="B227" s="218">
        <v>6153</v>
      </c>
      <c r="C227" s="231" t="s">
        <v>283</v>
      </c>
      <c r="D227" s="528"/>
      <c r="E227" s="226"/>
    </row>
    <row r="228" spans="1:5" x14ac:dyDescent="0.25">
      <c r="A228" s="218" t="s">
        <v>224</v>
      </c>
      <c r="B228" s="218">
        <v>6162</v>
      </c>
      <c r="C228" s="231" t="s">
        <v>283</v>
      </c>
      <c r="D228" s="528"/>
      <c r="E228" s="226"/>
    </row>
    <row r="229" spans="1:5" x14ac:dyDescent="0.25">
      <c r="A229" s="218" t="s">
        <v>225</v>
      </c>
      <c r="B229" s="218">
        <v>6163</v>
      </c>
      <c r="C229" s="231" t="s">
        <v>283</v>
      </c>
      <c r="D229" s="528"/>
      <c r="E229" s="226"/>
    </row>
    <row r="230" spans="1:5" x14ac:dyDescent="0.25">
      <c r="A230" s="218" t="s">
        <v>226</v>
      </c>
      <c r="B230" s="218">
        <v>6164</v>
      </c>
      <c r="C230" s="231" t="s">
        <v>283</v>
      </c>
      <c r="D230" s="528"/>
      <c r="E230" s="226"/>
    </row>
    <row r="231" spans="1:5" x14ac:dyDescent="0.25">
      <c r="A231" s="218" t="s">
        <v>227</v>
      </c>
      <c r="B231" s="218">
        <v>8211</v>
      </c>
      <c r="C231" s="231" t="s">
        <v>283</v>
      </c>
      <c r="D231" s="528"/>
      <c r="E231" s="226"/>
    </row>
    <row r="232" spans="1:5" x14ac:dyDescent="0.25">
      <c r="A232" s="218" t="s">
        <v>228</v>
      </c>
      <c r="B232" s="218">
        <v>8212</v>
      </c>
      <c r="C232" s="231" t="s">
        <v>283</v>
      </c>
      <c r="D232" s="528"/>
      <c r="E232" s="226"/>
    </row>
    <row r="233" spans="1:5" x14ac:dyDescent="0.25">
      <c r="A233" s="218" t="s">
        <v>229</v>
      </c>
      <c r="B233" s="218">
        <v>8213</v>
      </c>
      <c r="C233" s="231" t="s">
        <v>283</v>
      </c>
      <c r="D233" s="528"/>
      <c r="E233" s="226"/>
    </row>
    <row r="234" spans="1:5" x14ac:dyDescent="0.25">
      <c r="A234" s="218" t="s">
        <v>230</v>
      </c>
      <c r="B234" s="218">
        <v>8214</v>
      </c>
      <c r="C234" s="231" t="s">
        <v>283</v>
      </c>
      <c r="D234" s="528"/>
      <c r="E234" s="226"/>
    </row>
    <row r="235" spans="1:5" x14ac:dyDescent="0.25">
      <c r="A235" s="218" t="s">
        <v>231</v>
      </c>
      <c r="B235" s="218">
        <v>8215</v>
      </c>
      <c r="C235" s="231" t="s">
        <v>283</v>
      </c>
      <c r="D235" s="528"/>
      <c r="E235" s="226"/>
    </row>
    <row r="236" spans="1:5" x14ac:dyDescent="0.25">
      <c r="A236" s="218" t="s">
        <v>232</v>
      </c>
      <c r="B236" s="218">
        <v>8216</v>
      </c>
      <c r="C236" s="231" t="s">
        <v>283</v>
      </c>
      <c r="D236" s="529"/>
      <c r="E236" s="226"/>
    </row>
    <row r="237" spans="1:5" x14ac:dyDescent="0.25">
      <c r="A237" s="223" t="s">
        <v>233</v>
      </c>
      <c r="B237" s="223"/>
      <c r="C237" s="232"/>
      <c r="D237" s="223"/>
      <c r="E237" s="227">
        <f>+SUM(E205:E236)</f>
        <v>1827000</v>
      </c>
    </row>
    <row r="238" spans="1:5" x14ac:dyDescent="0.25">
      <c r="A238" s="218" t="s">
        <v>202</v>
      </c>
      <c r="B238" s="218">
        <v>6111</v>
      </c>
      <c r="C238" s="231" t="s">
        <v>285</v>
      </c>
      <c r="D238" s="527" t="s">
        <v>284</v>
      </c>
      <c r="E238" s="226">
        <v>410000</v>
      </c>
    </row>
    <row r="239" spans="1:5" x14ac:dyDescent="0.25">
      <c r="A239" s="218" t="s">
        <v>65</v>
      </c>
      <c r="B239" s="218">
        <v>6112</v>
      </c>
      <c r="C239" s="231" t="s">
        <v>285</v>
      </c>
      <c r="D239" s="528"/>
      <c r="E239" s="226">
        <v>55000</v>
      </c>
    </row>
    <row r="240" spans="1:5" x14ac:dyDescent="0.25">
      <c r="A240" s="218" t="s">
        <v>203</v>
      </c>
      <c r="B240" s="218">
        <v>6131</v>
      </c>
      <c r="C240" s="231" t="s">
        <v>285</v>
      </c>
      <c r="D240" s="528"/>
      <c r="E240" s="226">
        <v>33000</v>
      </c>
    </row>
    <row r="241" spans="1:5" x14ac:dyDescent="0.25">
      <c r="A241" s="218" t="s">
        <v>204</v>
      </c>
      <c r="B241" s="218">
        <v>6132</v>
      </c>
      <c r="C241" s="231" t="s">
        <v>285</v>
      </c>
      <c r="D241" s="528"/>
      <c r="E241" s="226">
        <v>15000</v>
      </c>
    </row>
    <row r="242" spans="1:5" x14ac:dyDescent="0.25">
      <c r="A242" s="218" t="s">
        <v>205</v>
      </c>
      <c r="B242" s="218">
        <v>6133</v>
      </c>
      <c r="C242" s="231" t="s">
        <v>285</v>
      </c>
      <c r="D242" s="528"/>
      <c r="E242" s="226"/>
    </row>
    <row r="243" spans="1:5" x14ac:dyDescent="0.25">
      <c r="A243" s="218" t="s">
        <v>206</v>
      </c>
      <c r="B243" s="218">
        <v>6134</v>
      </c>
      <c r="C243" s="231" t="s">
        <v>285</v>
      </c>
      <c r="D243" s="528"/>
      <c r="E243" s="226">
        <v>8000</v>
      </c>
    </row>
    <row r="244" spans="1:5" x14ac:dyDescent="0.25">
      <c r="A244" s="218" t="s">
        <v>207</v>
      </c>
      <c r="B244" s="218">
        <v>6135</v>
      </c>
      <c r="C244" s="231" t="s">
        <v>285</v>
      </c>
      <c r="D244" s="528"/>
      <c r="E244" s="226">
        <v>2000</v>
      </c>
    </row>
    <row r="245" spans="1:5" x14ac:dyDescent="0.25">
      <c r="A245" s="218" t="s">
        <v>208</v>
      </c>
      <c r="B245" s="218">
        <v>6136</v>
      </c>
      <c r="C245" s="231" t="s">
        <v>285</v>
      </c>
      <c r="D245" s="528"/>
      <c r="E245" s="226"/>
    </row>
    <row r="246" spans="1:5" x14ac:dyDescent="0.25">
      <c r="A246" s="218" t="s">
        <v>209</v>
      </c>
      <c r="B246" s="218">
        <v>6137</v>
      </c>
      <c r="C246" s="231" t="s">
        <v>285</v>
      </c>
      <c r="D246" s="528"/>
      <c r="E246" s="226">
        <v>7000</v>
      </c>
    </row>
    <row r="247" spans="1:5" x14ac:dyDescent="0.25">
      <c r="A247" s="218" t="s">
        <v>210</v>
      </c>
      <c r="B247" s="218">
        <v>6138</v>
      </c>
      <c r="C247" s="231" t="s">
        <v>285</v>
      </c>
      <c r="D247" s="528"/>
      <c r="E247" s="226"/>
    </row>
    <row r="248" spans="1:5" x14ac:dyDescent="0.25">
      <c r="A248" s="218" t="s">
        <v>211</v>
      </c>
      <c r="B248" s="218">
        <v>6139</v>
      </c>
      <c r="C248" s="231" t="s">
        <v>285</v>
      </c>
      <c r="D248" s="528"/>
      <c r="E248" s="226">
        <v>95000</v>
      </c>
    </row>
    <row r="249" spans="1:5" x14ac:dyDescent="0.25">
      <c r="A249" s="218" t="s">
        <v>212</v>
      </c>
      <c r="B249" s="218">
        <v>6141</v>
      </c>
      <c r="C249" s="231" t="s">
        <v>285</v>
      </c>
      <c r="D249" s="528"/>
      <c r="E249" s="226"/>
    </row>
    <row r="250" spans="1:5" x14ac:dyDescent="0.25">
      <c r="A250" s="218" t="s">
        <v>213</v>
      </c>
      <c r="B250" s="218">
        <v>6142</v>
      </c>
      <c r="C250" s="231" t="s">
        <v>285</v>
      </c>
      <c r="D250" s="528"/>
      <c r="E250" s="226"/>
    </row>
    <row r="251" spans="1:5" x14ac:dyDescent="0.25">
      <c r="A251" s="218" t="s">
        <v>214</v>
      </c>
      <c r="B251" s="218">
        <v>6143</v>
      </c>
      <c r="C251" s="231" t="s">
        <v>285</v>
      </c>
      <c r="D251" s="528"/>
      <c r="E251" s="226">
        <v>4388000</v>
      </c>
    </row>
    <row r="252" spans="1:5" x14ac:dyDescent="0.25">
      <c r="A252" s="218" t="s">
        <v>215</v>
      </c>
      <c r="B252" s="218">
        <v>6144</v>
      </c>
      <c r="C252" s="231" t="s">
        <v>285</v>
      </c>
      <c r="D252" s="528"/>
      <c r="E252" s="226"/>
    </row>
    <row r="253" spans="1:5" x14ac:dyDescent="0.25">
      <c r="A253" s="218" t="s">
        <v>216</v>
      </c>
      <c r="B253" s="218">
        <v>6145</v>
      </c>
      <c r="C253" s="231" t="s">
        <v>285</v>
      </c>
      <c r="D253" s="528"/>
      <c r="E253" s="226"/>
    </row>
    <row r="254" spans="1:5" x14ac:dyDescent="0.25">
      <c r="A254" s="218" t="s">
        <v>217</v>
      </c>
      <c r="B254" s="218">
        <v>6146</v>
      </c>
      <c r="C254" s="231" t="s">
        <v>285</v>
      </c>
      <c r="D254" s="528"/>
      <c r="E254" s="226"/>
    </row>
    <row r="255" spans="1:5" x14ac:dyDescent="0.25">
      <c r="A255" s="218" t="s">
        <v>218</v>
      </c>
      <c r="B255" s="218">
        <v>6147</v>
      </c>
      <c r="C255" s="231" t="s">
        <v>285</v>
      </c>
      <c r="D255" s="528"/>
      <c r="E255" s="226"/>
    </row>
    <row r="256" spans="1:5" x14ac:dyDescent="0.25">
      <c r="A256" s="218" t="s">
        <v>219</v>
      </c>
      <c r="B256" s="218">
        <v>6148</v>
      </c>
      <c r="C256" s="231" t="s">
        <v>285</v>
      </c>
      <c r="D256" s="528"/>
      <c r="E256" s="226"/>
    </row>
    <row r="257" spans="1:8" x14ac:dyDescent="0.25">
      <c r="A257" s="218" t="s">
        <v>220</v>
      </c>
      <c r="B257" s="218">
        <v>6149</v>
      </c>
      <c r="C257" s="231" t="s">
        <v>285</v>
      </c>
      <c r="D257" s="528"/>
      <c r="E257" s="226"/>
    </row>
    <row r="258" spans="1:8" x14ac:dyDescent="0.25">
      <c r="A258" s="218" t="s">
        <v>221</v>
      </c>
      <c r="B258" s="218">
        <v>6151</v>
      </c>
      <c r="C258" s="231" t="s">
        <v>285</v>
      </c>
      <c r="D258" s="528"/>
      <c r="E258" s="226"/>
    </row>
    <row r="259" spans="1:8" x14ac:dyDescent="0.25">
      <c r="A259" s="218" t="s">
        <v>222</v>
      </c>
      <c r="B259" s="218">
        <v>6152</v>
      </c>
      <c r="C259" s="231" t="s">
        <v>285</v>
      </c>
      <c r="D259" s="528"/>
      <c r="E259" s="226"/>
    </row>
    <row r="260" spans="1:8" x14ac:dyDescent="0.25">
      <c r="A260" s="218" t="s">
        <v>223</v>
      </c>
      <c r="B260" s="218">
        <v>6153</v>
      </c>
      <c r="C260" s="231" t="s">
        <v>285</v>
      </c>
      <c r="D260" s="528"/>
      <c r="E260" s="226"/>
    </row>
    <row r="261" spans="1:8" x14ac:dyDescent="0.25">
      <c r="A261" s="218" t="s">
        <v>224</v>
      </c>
      <c r="B261" s="218">
        <v>6162</v>
      </c>
      <c r="C261" s="231" t="s">
        <v>285</v>
      </c>
      <c r="D261" s="528"/>
      <c r="E261" s="226"/>
    </row>
    <row r="262" spans="1:8" x14ac:dyDescent="0.25">
      <c r="A262" s="218" t="s">
        <v>225</v>
      </c>
      <c r="B262" s="218">
        <v>6163</v>
      </c>
      <c r="C262" s="231" t="s">
        <v>285</v>
      </c>
      <c r="D262" s="528"/>
      <c r="E262" s="226"/>
    </row>
    <row r="263" spans="1:8" x14ac:dyDescent="0.25">
      <c r="A263" s="218" t="s">
        <v>226</v>
      </c>
      <c r="B263" s="218">
        <v>6164</v>
      </c>
      <c r="C263" s="231" t="s">
        <v>285</v>
      </c>
      <c r="D263" s="528"/>
      <c r="E263" s="226"/>
    </row>
    <row r="264" spans="1:8" x14ac:dyDescent="0.25">
      <c r="A264" s="218" t="s">
        <v>227</v>
      </c>
      <c r="B264" s="218">
        <v>8211</v>
      </c>
      <c r="C264" s="231" t="s">
        <v>285</v>
      </c>
      <c r="D264" s="528"/>
      <c r="E264" s="226"/>
    </row>
    <row r="265" spans="1:8" x14ac:dyDescent="0.25">
      <c r="A265" s="218" t="s">
        <v>228</v>
      </c>
      <c r="B265" s="218">
        <v>8212</v>
      </c>
      <c r="C265" s="231" t="s">
        <v>285</v>
      </c>
      <c r="D265" s="528"/>
      <c r="E265" s="226"/>
    </row>
    <row r="266" spans="1:8" x14ac:dyDescent="0.25">
      <c r="A266" s="218" t="s">
        <v>229</v>
      </c>
      <c r="B266" s="218">
        <v>8213</v>
      </c>
      <c r="C266" s="231" t="s">
        <v>285</v>
      </c>
      <c r="D266" s="528"/>
      <c r="E266" s="226"/>
    </row>
    <row r="267" spans="1:8" x14ac:dyDescent="0.25">
      <c r="A267" s="218" t="s">
        <v>230</v>
      </c>
      <c r="B267" s="218">
        <v>8214</v>
      </c>
      <c r="C267" s="231" t="s">
        <v>285</v>
      </c>
      <c r="D267" s="528"/>
      <c r="E267" s="226"/>
    </row>
    <row r="268" spans="1:8" x14ac:dyDescent="0.25">
      <c r="A268" s="218" t="s">
        <v>231</v>
      </c>
      <c r="B268" s="218">
        <v>8215</v>
      </c>
      <c r="C268" s="231" t="s">
        <v>285</v>
      </c>
      <c r="D268" s="528"/>
      <c r="E268" s="226"/>
    </row>
    <row r="269" spans="1:8" x14ac:dyDescent="0.25">
      <c r="A269" s="218" t="s">
        <v>232</v>
      </c>
      <c r="B269" s="218">
        <v>8216</v>
      </c>
      <c r="C269" s="231" t="s">
        <v>285</v>
      </c>
      <c r="D269" s="529"/>
      <c r="E269" s="226"/>
    </row>
    <row r="270" spans="1:8" x14ac:dyDescent="0.25">
      <c r="A270" s="223" t="s">
        <v>233</v>
      </c>
      <c r="B270" s="223"/>
      <c r="C270" s="232"/>
      <c r="D270" s="223"/>
      <c r="E270" s="227">
        <f>+SUM(E238:E269)</f>
        <v>5013000</v>
      </c>
    </row>
    <row r="271" spans="1:8" x14ac:dyDescent="0.25">
      <c r="A271" s="223"/>
      <c r="B271" s="223"/>
      <c r="C271" s="232"/>
      <c r="D271" s="223"/>
      <c r="E271" s="227"/>
    </row>
    <row r="272" spans="1:8" x14ac:dyDescent="0.25">
      <c r="A272" s="235" t="s">
        <v>234</v>
      </c>
      <c r="B272" s="236"/>
      <c r="C272" s="237"/>
      <c r="D272" s="236"/>
      <c r="E272" s="238">
        <f>+E39+E72+E105+E138+E171+E204+E237+E270</f>
        <v>14997000</v>
      </c>
      <c r="G272" s="229">
        <v>14997000</v>
      </c>
      <c r="H272" s="229">
        <f>E272-G272</f>
        <v>0</v>
      </c>
    </row>
    <row r="273" spans="1:5" x14ac:dyDescent="0.25">
      <c r="A273" s="218" t="s">
        <v>235</v>
      </c>
      <c r="B273" s="218">
        <v>6111</v>
      </c>
      <c r="C273" s="233"/>
      <c r="D273" s="219"/>
      <c r="E273" s="228">
        <f>E7+E40+E73+E106+E139+E172+E205+E238+E271</f>
        <v>4140000</v>
      </c>
    </row>
    <row r="274" spans="1:5" x14ac:dyDescent="0.25">
      <c r="A274" s="218" t="s">
        <v>236</v>
      </c>
      <c r="B274" s="218">
        <v>6112</v>
      </c>
      <c r="C274" s="233"/>
      <c r="D274" s="219"/>
      <c r="E274" s="228">
        <f>E8+E41+E74+E107+E140+E173+E206+E239</f>
        <v>620000</v>
      </c>
    </row>
    <row r="275" spans="1:5" x14ac:dyDescent="0.25">
      <c r="A275" s="218" t="s">
        <v>237</v>
      </c>
      <c r="B275" s="218">
        <v>6131</v>
      </c>
      <c r="C275" s="233"/>
      <c r="D275" s="219"/>
      <c r="E275" s="228">
        <f>E9+E42+E75+E108+E141+E174+E207+E240</f>
        <v>279000</v>
      </c>
    </row>
    <row r="276" spans="1:5" x14ac:dyDescent="0.25">
      <c r="A276" s="218" t="s">
        <v>238</v>
      </c>
      <c r="B276" s="218">
        <v>6132</v>
      </c>
      <c r="C276" s="233"/>
      <c r="D276" s="219"/>
      <c r="E276" s="228">
        <f>E10+E43+E76+E109+E142+E175+E208+E241</f>
        <v>135000</v>
      </c>
    </row>
    <row r="277" spans="1:5" x14ac:dyDescent="0.25">
      <c r="A277" s="218" t="s">
        <v>239</v>
      </c>
      <c r="B277" s="218">
        <v>6133</v>
      </c>
      <c r="C277" s="233"/>
      <c r="D277" s="219"/>
      <c r="E277" s="228">
        <f t="shared" ref="E277:E304" si="0">E11+E44+E77+E110+E143+E176+E209+E242</f>
        <v>0</v>
      </c>
    </row>
    <row r="278" spans="1:5" x14ac:dyDescent="0.25">
      <c r="A278" s="218" t="s">
        <v>240</v>
      </c>
      <c r="B278" s="218">
        <v>6134</v>
      </c>
      <c r="C278" s="233"/>
      <c r="D278" s="219"/>
      <c r="E278" s="228">
        <f t="shared" si="0"/>
        <v>78000</v>
      </c>
    </row>
    <row r="279" spans="1:5" x14ac:dyDescent="0.25">
      <c r="A279" s="218" t="s">
        <v>241</v>
      </c>
      <c r="B279" s="218">
        <v>6135</v>
      </c>
      <c r="C279" s="233"/>
      <c r="D279" s="219"/>
      <c r="E279" s="228">
        <f t="shared" si="0"/>
        <v>49000</v>
      </c>
    </row>
    <row r="280" spans="1:5" x14ac:dyDescent="0.25">
      <c r="A280" s="218" t="s">
        <v>242</v>
      </c>
      <c r="B280" s="218">
        <v>6136</v>
      </c>
      <c r="C280" s="233"/>
      <c r="D280" s="219"/>
      <c r="E280" s="228">
        <f t="shared" si="0"/>
        <v>38000</v>
      </c>
    </row>
    <row r="281" spans="1:5" x14ac:dyDescent="0.25">
      <c r="A281" s="218" t="s">
        <v>243</v>
      </c>
      <c r="B281" s="218">
        <v>6137</v>
      </c>
      <c r="C281" s="233"/>
      <c r="D281" s="219"/>
      <c r="E281" s="228">
        <f t="shared" si="0"/>
        <v>58000</v>
      </c>
    </row>
    <row r="282" spans="1:5" x14ac:dyDescent="0.25">
      <c r="A282" s="218" t="s">
        <v>244</v>
      </c>
      <c r="B282" s="218">
        <v>6138</v>
      </c>
      <c r="C282" s="233"/>
      <c r="D282" s="219"/>
      <c r="E282" s="228">
        <f t="shared" si="0"/>
        <v>12000</v>
      </c>
    </row>
    <row r="283" spans="1:5" x14ac:dyDescent="0.25">
      <c r="A283" s="218" t="s">
        <v>245</v>
      </c>
      <c r="B283" s="218">
        <v>6139</v>
      </c>
      <c r="C283" s="233"/>
      <c r="D283" s="219"/>
      <c r="E283" s="228">
        <f t="shared" si="0"/>
        <v>988000</v>
      </c>
    </row>
    <row r="284" spans="1:5" x14ac:dyDescent="0.25">
      <c r="A284" s="218" t="s">
        <v>246</v>
      </c>
      <c r="B284" s="218">
        <v>6141</v>
      </c>
      <c r="C284" s="233"/>
      <c r="D284" s="219"/>
      <c r="E284" s="228">
        <f t="shared" si="0"/>
        <v>0</v>
      </c>
    </row>
    <row r="285" spans="1:5" x14ac:dyDescent="0.25">
      <c r="A285" s="218" t="s">
        <v>247</v>
      </c>
      <c r="B285" s="218">
        <v>6142</v>
      </c>
      <c r="C285" s="233"/>
      <c r="D285" s="219"/>
      <c r="E285" s="228">
        <f t="shared" si="0"/>
        <v>110000</v>
      </c>
    </row>
    <row r="286" spans="1:5" x14ac:dyDescent="0.25">
      <c r="A286" s="218" t="s">
        <v>248</v>
      </c>
      <c r="B286" s="218">
        <v>6143</v>
      </c>
      <c r="C286" s="233"/>
      <c r="D286" s="219"/>
      <c r="E286" s="228">
        <f t="shared" si="0"/>
        <v>8410000</v>
      </c>
    </row>
    <row r="287" spans="1:5" x14ac:dyDescent="0.25">
      <c r="A287" s="218" t="s">
        <v>249</v>
      </c>
      <c r="B287" s="218">
        <v>6144</v>
      </c>
      <c r="C287" s="233"/>
      <c r="D287" s="219"/>
      <c r="E287" s="228">
        <f t="shared" si="0"/>
        <v>0</v>
      </c>
    </row>
    <row r="288" spans="1:5" x14ac:dyDescent="0.25">
      <c r="A288" s="218" t="s">
        <v>250</v>
      </c>
      <c r="B288" s="218">
        <v>6145</v>
      </c>
      <c r="C288" s="233"/>
      <c r="D288" s="219"/>
      <c r="E288" s="228">
        <f t="shared" si="0"/>
        <v>0</v>
      </c>
    </row>
    <row r="289" spans="1:5" x14ac:dyDescent="0.25">
      <c r="A289" s="218" t="s">
        <v>251</v>
      </c>
      <c r="B289" s="218">
        <v>6146</v>
      </c>
      <c r="C289" s="233"/>
      <c r="D289" s="219"/>
      <c r="E289" s="228">
        <f t="shared" si="0"/>
        <v>0</v>
      </c>
    </row>
    <row r="290" spans="1:5" x14ac:dyDescent="0.25">
      <c r="A290" s="218" t="s">
        <v>252</v>
      </c>
      <c r="B290" s="218">
        <v>6147</v>
      </c>
      <c r="C290" s="233"/>
      <c r="D290" s="219"/>
      <c r="E290" s="228">
        <f t="shared" si="0"/>
        <v>0</v>
      </c>
    </row>
    <row r="291" spans="1:5" x14ac:dyDescent="0.25">
      <c r="A291" s="218" t="s">
        <v>253</v>
      </c>
      <c r="B291" s="218">
        <v>6148</v>
      </c>
      <c r="C291" s="233"/>
      <c r="D291" s="219"/>
      <c r="E291" s="228">
        <f t="shared" si="0"/>
        <v>0</v>
      </c>
    </row>
    <row r="292" spans="1:5" x14ac:dyDescent="0.25">
      <c r="A292" s="218" t="s">
        <v>254</v>
      </c>
      <c r="B292" s="218">
        <v>6149</v>
      </c>
      <c r="C292" s="233"/>
      <c r="D292" s="219"/>
      <c r="E292" s="228">
        <f t="shared" si="0"/>
        <v>0</v>
      </c>
    </row>
    <row r="293" spans="1:5" x14ac:dyDescent="0.25">
      <c r="A293" s="218" t="s">
        <v>255</v>
      </c>
      <c r="B293" s="218">
        <v>6151</v>
      </c>
      <c r="C293" s="233"/>
      <c r="D293" s="219"/>
      <c r="E293" s="228">
        <f t="shared" si="0"/>
        <v>0</v>
      </c>
    </row>
    <row r="294" spans="1:5" x14ac:dyDescent="0.25">
      <c r="A294" s="218" t="s">
        <v>256</v>
      </c>
      <c r="B294" s="218">
        <v>6152</v>
      </c>
      <c r="C294" s="233"/>
      <c r="D294" s="219"/>
      <c r="E294" s="228">
        <f t="shared" si="0"/>
        <v>0</v>
      </c>
    </row>
    <row r="295" spans="1:5" x14ac:dyDescent="0.25">
      <c r="A295" s="218" t="s">
        <v>257</v>
      </c>
      <c r="B295" s="218">
        <v>6153</v>
      </c>
      <c r="C295" s="233"/>
      <c r="D295" s="219"/>
      <c r="E295" s="228">
        <f t="shared" si="0"/>
        <v>0</v>
      </c>
    </row>
    <row r="296" spans="1:5" x14ac:dyDescent="0.25">
      <c r="A296" s="218" t="s">
        <v>258</v>
      </c>
      <c r="B296" s="218">
        <v>6162</v>
      </c>
      <c r="C296" s="233"/>
      <c r="D296" s="219"/>
      <c r="E296" s="228">
        <f t="shared" si="0"/>
        <v>0</v>
      </c>
    </row>
    <row r="297" spans="1:5" x14ac:dyDescent="0.25">
      <c r="A297" s="218" t="s">
        <v>259</v>
      </c>
      <c r="B297" s="218">
        <v>6163</v>
      </c>
      <c r="C297" s="233"/>
      <c r="D297" s="219"/>
      <c r="E297" s="228">
        <f t="shared" si="0"/>
        <v>0</v>
      </c>
    </row>
    <row r="298" spans="1:5" x14ac:dyDescent="0.25">
      <c r="A298" s="218" t="s">
        <v>260</v>
      </c>
      <c r="B298" s="218">
        <v>6164</v>
      </c>
      <c r="C298" s="233"/>
      <c r="D298" s="219"/>
      <c r="E298" s="228">
        <f t="shared" si="0"/>
        <v>0</v>
      </c>
    </row>
    <row r="299" spans="1:5" x14ac:dyDescent="0.25">
      <c r="A299" s="218" t="s">
        <v>261</v>
      </c>
      <c r="B299" s="218">
        <v>8211</v>
      </c>
      <c r="C299" s="233"/>
      <c r="D299" s="219"/>
      <c r="E299" s="228">
        <f t="shared" si="0"/>
        <v>0</v>
      </c>
    </row>
    <row r="300" spans="1:5" x14ac:dyDescent="0.25">
      <c r="A300" s="218" t="s">
        <v>262</v>
      </c>
      <c r="B300" s="218">
        <v>8212</v>
      </c>
      <c r="C300" s="233"/>
      <c r="D300" s="219"/>
      <c r="E300" s="228">
        <f t="shared" si="0"/>
        <v>0</v>
      </c>
    </row>
    <row r="301" spans="1:5" x14ac:dyDescent="0.25">
      <c r="A301" s="218" t="s">
        <v>263</v>
      </c>
      <c r="B301" s="218">
        <v>8213</v>
      </c>
      <c r="C301" s="233"/>
      <c r="D301" s="219"/>
      <c r="E301" s="228">
        <f t="shared" si="0"/>
        <v>30000</v>
      </c>
    </row>
    <row r="302" spans="1:5" x14ac:dyDescent="0.25">
      <c r="A302" s="218" t="s">
        <v>264</v>
      </c>
      <c r="B302" s="218">
        <v>8214</v>
      </c>
      <c r="C302" s="233"/>
      <c r="D302" s="219"/>
      <c r="E302" s="228">
        <f t="shared" si="0"/>
        <v>0</v>
      </c>
    </row>
    <row r="303" spans="1:5" x14ac:dyDescent="0.25">
      <c r="A303" s="218" t="s">
        <v>265</v>
      </c>
      <c r="B303" s="218">
        <v>8215</v>
      </c>
      <c r="C303" s="233"/>
      <c r="D303" s="219"/>
      <c r="E303" s="228">
        <f t="shared" si="0"/>
        <v>50000</v>
      </c>
    </row>
    <row r="304" spans="1:5" x14ac:dyDescent="0.25">
      <c r="A304" s="218" t="s">
        <v>266</v>
      </c>
      <c r="B304" s="218">
        <v>8216</v>
      </c>
      <c r="C304" s="233"/>
      <c r="D304" s="219"/>
      <c r="E304" s="228">
        <f t="shared" si="0"/>
        <v>0</v>
      </c>
    </row>
    <row r="305" spans="1:5" ht="17.25" customHeight="1" x14ac:dyDescent="0.25">
      <c r="A305" s="235" t="s">
        <v>267</v>
      </c>
      <c r="B305" s="236"/>
      <c r="C305" s="237"/>
      <c r="D305" s="236"/>
      <c r="E305" s="238">
        <f>+SUM(E273:E304)</f>
        <v>14997000</v>
      </c>
    </row>
    <row r="307" spans="1:5" x14ac:dyDescent="0.25">
      <c r="D307" s="472" t="s">
        <v>269</v>
      </c>
      <c r="E307" s="472"/>
    </row>
    <row r="308" spans="1:5" x14ac:dyDescent="0.25">
      <c r="D308" s="472" t="s">
        <v>268</v>
      </c>
      <c r="E308" s="472"/>
    </row>
  </sheetData>
  <mergeCells count="17">
    <mergeCell ref="A2:E2"/>
    <mergeCell ref="A4:A5"/>
    <mergeCell ref="B4:B5"/>
    <mergeCell ref="C4:C5"/>
    <mergeCell ref="D4:D5"/>
    <mergeCell ref="E4:E5"/>
    <mergeCell ref="B3:C3"/>
    <mergeCell ref="D205:D236"/>
    <mergeCell ref="D238:D269"/>
    <mergeCell ref="D307:E307"/>
    <mergeCell ref="D308:E308"/>
    <mergeCell ref="D7:D38"/>
    <mergeCell ref="D40:D71"/>
    <mergeCell ref="D73:D104"/>
    <mergeCell ref="D106:D137"/>
    <mergeCell ref="D139:D170"/>
    <mergeCell ref="D172:D203"/>
  </mergeCells>
  <pageMargins left="0.70866141732283472" right="0.70866141732283472" top="0.74803149606299213" bottom="0.74803149606299213" header="0.31496062992125984" footer="0.31496062992125984"/>
  <pageSetup paperSize="9" scale="64" orientation="portrait" r:id="rId1"/>
  <rowBreaks count="8" manualBreakCount="8">
    <brk id="39" max="16383" man="1"/>
    <brk id="72" max="16383" man="1"/>
    <brk id="105" max="16383" man="1"/>
    <brk id="138" max="16383" man="1"/>
    <brk id="171" max="16383" man="1"/>
    <brk id="204" max="16383" man="1"/>
    <brk id="237" max="16383" man="1"/>
    <brk id="27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0"/>
  <sheetViews>
    <sheetView view="pageBreakPreview" topLeftCell="B4" zoomScale="110" zoomScaleNormal="100" zoomScaleSheetLayoutView="110" workbookViewId="0">
      <pane ySplit="6" topLeftCell="A22" activePane="bottomLeft" state="frozen"/>
      <selection activeCell="B4" sqref="B4"/>
      <selection pane="bottomLeft" activeCell="B40" sqref="B40"/>
    </sheetView>
  </sheetViews>
  <sheetFormatPr defaultRowHeight="12.75" x14ac:dyDescent="0.2"/>
  <cols>
    <col min="1" max="1" width="0" style="9" hidden="1" customWidth="1"/>
    <col min="2" max="2" width="39.28515625" style="9" customWidth="1"/>
    <col min="3" max="3" width="13.42578125" style="12" customWidth="1"/>
    <col min="4" max="4" width="12.140625" style="9" customWidth="1"/>
    <col min="5" max="5" width="10.7109375" style="9" customWidth="1"/>
    <col min="6" max="6" width="11.7109375" style="9" customWidth="1"/>
    <col min="7" max="7" width="13.42578125" style="9" customWidth="1"/>
    <col min="8" max="8" width="9.28515625" style="9" bestFit="1" customWidth="1"/>
    <col min="9" max="9" width="14" style="9" customWidth="1"/>
    <col min="10" max="10" width="10.140625" style="9" customWidth="1"/>
    <col min="11" max="11" width="83.5703125" style="9" customWidth="1"/>
    <col min="12" max="16384" width="9.140625" style="9"/>
  </cols>
  <sheetData>
    <row r="1" spans="2:18" hidden="1" x14ac:dyDescent="0.2"/>
    <row r="2" spans="2:18" x14ac:dyDescent="0.2">
      <c r="B2" s="536" t="s">
        <v>70</v>
      </c>
      <c r="C2" s="537"/>
      <c r="D2" s="537"/>
      <c r="E2" s="537"/>
      <c r="F2" s="537"/>
      <c r="G2" s="537"/>
      <c r="H2" s="537"/>
      <c r="I2" s="537"/>
      <c r="J2" s="537"/>
      <c r="K2" s="537"/>
      <c r="L2" s="10"/>
      <c r="M2" s="10"/>
      <c r="N2" s="10"/>
      <c r="O2" s="10"/>
      <c r="P2" s="10"/>
      <c r="Q2" s="10"/>
      <c r="R2" s="10"/>
    </row>
    <row r="3" spans="2:18" ht="12" customHeight="1" x14ac:dyDescent="0.2">
      <c r="K3" s="16" t="s">
        <v>71</v>
      </c>
      <c r="L3" s="10"/>
      <c r="M3" s="10"/>
      <c r="N3" s="10"/>
      <c r="O3" s="10"/>
      <c r="P3" s="10"/>
      <c r="Q3" s="10"/>
      <c r="R3" s="10"/>
    </row>
    <row r="4" spans="2:18" s="27" customFormat="1" x14ac:dyDescent="0.2">
      <c r="B4" s="21" t="s">
        <v>72</v>
      </c>
      <c r="C4" s="22"/>
      <c r="D4" s="23"/>
      <c r="E4" s="24"/>
      <c r="F4" s="24"/>
      <c r="G4" s="24"/>
      <c r="H4" s="24"/>
      <c r="I4" s="24"/>
      <c r="J4" s="24"/>
      <c r="K4" s="25"/>
      <c r="L4" s="26"/>
      <c r="M4" s="26"/>
      <c r="N4" s="26"/>
    </row>
    <row r="5" spans="2:18" s="28" customFormat="1" hidden="1" x14ac:dyDescent="0.2">
      <c r="C5" s="29"/>
    </row>
    <row r="6" spans="2:18" s="28" customFormat="1" ht="12.75" customHeight="1" x14ac:dyDescent="0.2">
      <c r="B6" s="538"/>
      <c r="C6" s="538" t="s">
        <v>73</v>
      </c>
      <c r="D6" s="541" t="s">
        <v>25</v>
      </c>
      <c r="E6" s="542"/>
      <c r="F6" s="542"/>
      <c r="G6" s="542"/>
      <c r="H6" s="542"/>
      <c r="I6" s="543"/>
      <c r="J6" s="541"/>
      <c r="K6" s="543"/>
    </row>
    <row r="7" spans="2:18" s="28" customFormat="1" ht="12.75" customHeight="1" x14ac:dyDescent="0.2">
      <c r="B7" s="539"/>
      <c r="C7" s="539"/>
      <c r="D7" s="30">
        <v>611100</v>
      </c>
      <c r="E7" s="30">
        <v>6112000</v>
      </c>
      <c r="F7" s="30">
        <v>613000</v>
      </c>
      <c r="G7" s="30">
        <v>614000</v>
      </c>
      <c r="H7" s="30">
        <v>821000</v>
      </c>
      <c r="I7" s="30"/>
      <c r="J7" s="30"/>
      <c r="K7" s="544" t="s">
        <v>26</v>
      </c>
    </row>
    <row r="8" spans="2:18" s="28" customFormat="1" ht="33.75" x14ac:dyDescent="0.2">
      <c r="B8" s="540"/>
      <c r="C8" s="540"/>
      <c r="D8" s="31" t="s">
        <v>74</v>
      </c>
      <c r="E8" s="31" t="s">
        <v>65</v>
      </c>
      <c r="F8" s="31" t="s">
        <v>27</v>
      </c>
      <c r="G8" s="31" t="s">
        <v>28</v>
      </c>
      <c r="H8" s="31" t="s">
        <v>29</v>
      </c>
      <c r="I8" s="31" t="s">
        <v>30</v>
      </c>
      <c r="J8" s="31" t="s">
        <v>66</v>
      </c>
      <c r="K8" s="545"/>
    </row>
    <row r="9" spans="2:18" s="35" customFormat="1" ht="13.5" customHeight="1" thickBot="1" x14ac:dyDescent="0.25">
      <c r="B9" s="547" t="s">
        <v>115</v>
      </c>
      <c r="C9" s="548"/>
      <c r="D9" s="32"/>
      <c r="E9" s="32"/>
      <c r="F9" s="32"/>
      <c r="G9" s="32"/>
      <c r="H9" s="32"/>
      <c r="I9" s="32"/>
      <c r="J9" s="33"/>
      <c r="K9" s="34"/>
    </row>
    <row r="10" spans="2:18" s="35" customFormat="1" ht="36" customHeight="1" x14ac:dyDescent="0.2">
      <c r="B10" s="554" t="s">
        <v>116</v>
      </c>
      <c r="C10" s="555"/>
      <c r="D10" s="36">
        <v>4005000</v>
      </c>
      <c r="E10" s="37">
        <v>520000</v>
      </c>
      <c r="F10" s="37">
        <v>1455000</v>
      </c>
      <c r="G10" s="37">
        <v>6110000</v>
      </c>
      <c r="H10" s="37">
        <v>15000</v>
      </c>
      <c r="I10" s="37">
        <f>+D10+E10+F10+G10+H10</f>
        <v>12105000</v>
      </c>
      <c r="J10" s="38">
        <v>150</v>
      </c>
      <c r="K10" s="39"/>
    </row>
    <row r="11" spans="2:18" s="35" customFormat="1" ht="15" customHeight="1" x14ac:dyDescent="0.2">
      <c r="B11" s="552" t="s">
        <v>31</v>
      </c>
      <c r="C11" s="553"/>
      <c r="D11" s="40"/>
      <c r="E11" s="41"/>
      <c r="F11" s="41"/>
      <c r="G11" s="41"/>
      <c r="H11" s="41">
        <v>0</v>
      </c>
      <c r="I11" s="140">
        <f t="shared" ref="I11:I15" si="0">+D11+E11+F11+G11+H11</f>
        <v>0</v>
      </c>
      <c r="J11" s="42"/>
      <c r="K11" s="43"/>
    </row>
    <row r="12" spans="2:18" s="35" customFormat="1" ht="48.75" customHeight="1" x14ac:dyDescent="0.2">
      <c r="B12" s="549" t="s">
        <v>135</v>
      </c>
      <c r="C12" s="550"/>
      <c r="D12" s="44"/>
      <c r="E12" s="44"/>
      <c r="F12" s="44"/>
      <c r="G12" s="44">
        <v>500000</v>
      </c>
      <c r="H12" s="44"/>
      <c r="I12" s="140">
        <f t="shared" si="0"/>
        <v>500000</v>
      </c>
      <c r="J12" s="42"/>
      <c r="K12" s="43" t="s">
        <v>114</v>
      </c>
    </row>
    <row r="13" spans="2:18" s="35" customFormat="1" ht="57.75" customHeight="1" x14ac:dyDescent="0.2">
      <c r="B13" s="549" t="s">
        <v>136</v>
      </c>
      <c r="C13" s="550"/>
      <c r="D13" s="45">
        <v>0</v>
      </c>
      <c r="E13" s="45"/>
      <c r="F13" s="45"/>
      <c r="G13" s="45"/>
      <c r="H13" s="45"/>
      <c r="I13" s="140">
        <f t="shared" si="0"/>
        <v>0</v>
      </c>
      <c r="J13" s="42"/>
      <c r="K13" s="43"/>
    </row>
    <row r="14" spans="2:18" s="35" customFormat="1" ht="51" customHeight="1" x14ac:dyDescent="0.2">
      <c r="B14" s="549" t="s">
        <v>137</v>
      </c>
      <c r="C14" s="550"/>
      <c r="D14" s="45">
        <v>20000</v>
      </c>
      <c r="E14" s="45"/>
      <c r="F14" s="45"/>
      <c r="G14" s="45"/>
      <c r="H14" s="45"/>
      <c r="I14" s="140">
        <f t="shared" si="0"/>
        <v>20000</v>
      </c>
      <c r="J14" s="42"/>
      <c r="K14" s="43"/>
    </row>
    <row r="15" spans="2:18" s="35" customFormat="1" ht="51" customHeight="1" x14ac:dyDescent="0.2">
      <c r="B15" s="551" t="s">
        <v>106</v>
      </c>
      <c r="C15" s="550"/>
      <c r="D15" s="45">
        <v>0</v>
      </c>
      <c r="E15" s="45">
        <v>0</v>
      </c>
      <c r="F15" s="45">
        <v>-25000</v>
      </c>
      <c r="G15" s="45">
        <f>-10000-330000-30000+57000</f>
        <v>-313000</v>
      </c>
      <c r="H15" s="45">
        <v>5000</v>
      </c>
      <c r="I15" s="139">
        <f t="shared" si="0"/>
        <v>-333000</v>
      </c>
      <c r="J15" s="42"/>
      <c r="K15" s="46" t="s">
        <v>145</v>
      </c>
    </row>
    <row r="16" spans="2:18" s="35" customFormat="1" ht="20.25" customHeight="1" thickBot="1" x14ac:dyDescent="0.25">
      <c r="B16" s="556" t="s">
        <v>107</v>
      </c>
      <c r="C16" s="557"/>
      <c r="D16" s="47">
        <f t="shared" ref="D16:H16" si="1">+D10-D11-D12+D13+D14+D15</f>
        <v>4025000</v>
      </c>
      <c r="E16" s="47">
        <f t="shared" si="1"/>
        <v>520000</v>
      </c>
      <c r="F16" s="47">
        <f t="shared" si="1"/>
        <v>1430000</v>
      </c>
      <c r="G16" s="47">
        <f t="shared" si="1"/>
        <v>5297000</v>
      </c>
      <c r="H16" s="47">
        <f t="shared" si="1"/>
        <v>20000</v>
      </c>
      <c r="I16" s="47">
        <f>+I10-I11-I12+I13+I14+I15</f>
        <v>11292000</v>
      </c>
      <c r="J16" s="48"/>
      <c r="K16" s="49"/>
    </row>
    <row r="17" spans="2:12" s="11" customFormat="1" ht="13.5" customHeight="1" thickBot="1" x14ac:dyDescent="0.25">
      <c r="B17" s="558" t="s">
        <v>139</v>
      </c>
      <c r="C17" s="559"/>
      <c r="D17" s="17"/>
      <c r="E17" s="17"/>
      <c r="F17" s="17"/>
      <c r="G17" s="17"/>
      <c r="H17" s="17" t="s">
        <v>7</v>
      </c>
      <c r="I17" s="17"/>
      <c r="J17" s="18"/>
      <c r="K17" s="19"/>
    </row>
    <row r="18" spans="2:12" s="20" customFormat="1" ht="69" customHeight="1" x14ac:dyDescent="0.2">
      <c r="B18" s="560" t="s">
        <v>75</v>
      </c>
      <c r="C18" s="50" t="s">
        <v>32</v>
      </c>
      <c r="D18" s="51">
        <v>115000</v>
      </c>
      <c r="E18" s="51">
        <v>100000</v>
      </c>
      <c r="F18" s="51"/>
      <c r="G18" s="51">
        <v>0</v>
      </c>
      <c r="H18" s="51"/>
      <c r="I18" s="51">
        <f t="shared" ref="I18:I26" si="2">+D18+E18+F18+G18+H18</f>
        <v>215000</v>
      </c>
      <c r="J18" s="199"/>
      <c r="K18" s="202" t="s">
        <v>140</v>
      </c>
    </row>
    <row r="19" spans="2:12" s="20" customFormat="1" ht="57.75" customHeight="1" thickBot="1" x14ac:dyDescent="0.25">
      <c r="B19" s="561"/>
      <c r="C19" s="52" t="s">
        <v>33</v>
      </c>
      <c r="D19" s="53">
        <v>0</v>
      </c>
      <c r="E19" s="53"/>
      <c r="F19" s="53"/>
      <c r="G19" s="53">
        <v>0</v>
      </c>
      <c r="H19" s="53"/>
      <c r="I19" s="55">
        <f t="shared" si="2"/>
        <v>0</v>
      </c>
      <c r="J19" s="198"/>
      <c r="K19" s="203"/>
    </row>
    <row r="20" spans="2:12" s="11" customFormat="1" ht="90" customHeight="1" x14ac:dyDescent="0.2">
      <c r="B20" s="136" t="s">
        <v>76</v>
      </c>
      <c r="C20" s="54" t="s">
        <v>99</v>
      </c>
      <c r="D20" s="55"/>
      <c r="E20" s="55"/>
      <c r="F20" s="55">
        <v>570000</v>
      </c>
      <c r="G20" s="55"/>
      <c r="H20" s="55"/>
      <c r="I20" s="55">
        <f t="shared" si="2"/>
        <v>570000</v>
      </c>
      <c r="J20" s="200"/>
      <c r="K20" s="204" t="s">
        <v>138</v>
      </c>
    </row>
    <row r="21" spans="2:12" s="11" customFormat="1" ht="51" customHeight="1" x14ac:dyDescent="0.2">
      <c r="B21" s="137"/>
      <c r="C21" s="54" t="s">
        <v>100</v>
      </c>
      <c r="D21" s="55"/>
      <c r="E21" s="55"/>
      <c r="F21" s="55"/>
      <c r="G21" s="55">
        <f>10000+100000+180000+100000</f>
        <v>390000</v>
      </c>
      <c r="H21" s="55"/>
      <c r="I21" s="55">
        <f t="shared" si="2"/>
        <v>390000</v>
      </c>
      <c r="J21" s="56"/>
      <c r="K21" s="201" t="s">
        <v>143</v>
      </c>
    </row>
    <row r="22" spans="2:12" s="35" customFormat="1" ht="39.75" customHeight="1" x14ac:dyDescent="0.2">
      <c r="B22" s="137"/>
      <c r="C22" s="54" t="s">
        <v>101</v>
      </c>
      <c r="D22" s="55"/>
      <c r="E22" s="55"/>
      <c r="F22" s="55">
        <v>0</v>
      </c>
      <c r="G22" s="55">
        <v>30000</v>
      </c>
      <c r="H22" s="55"/>
      <c r="I22" s="138">
        <f t="shared" si="2"/>
        <v>30000</v>
      </c>
      <c r="J22" s="56"/>
      <c r="K22" s="152" t="s">
        <v>144</v>
      </c>
    </row>
    <row r="23" spans="2:12" s="11" customFormat="1" ht="35.25" customHeight="1" x14ac:dyDescent="0.2">
      <c r="B23" s="137"/>
      <c r="C23" s="54" t="s">
        <v>102</v>
      </c>
      <c r="D23" s="55"/>
      <c r="E23" s="55"/>
      <c r="F23" s="55">
        <v>0</v>
      </c>
      <c r="G23" s="55">
        <v>1500000</v>
      </c>
      <c r="H23" s="55"/>
      <c r="I23" s="138">
        <f t="shared" si="2"/>
        <v>1500000</v>
      </c>
      <c r="J23" s="56"/>
      <c r="K23" s="153" t="s">
        <v>141</v>
      </c>
    </row>
    <row r="24" spans="2:12" s="11" customFormat="1" ht="45.75" customHeight="1" thickBot="1" x14ac:dyDescent="0.25">
      <c r="B24" s="137"/>
      <c r="C24" s="54" t="s">
        <v>103</v>
      </c>
      <c r="D24" s="55"/>
      <c r="E24" s="55"/>
      <c r="F24" s="55"/>
      <c r="G24" s="55">
        <v>1000000</v>
      </c>
      <c r="H24" s="55"/>
      <c r="I24" s="55">
        <f t="shared" si="2"/>
        <v>1000000</v>
      </c>
      <c r="J24" s="56"/>
      <c r="K24" s="153" t="s">
        <v>142</v>
      </c>
    </row>
    <row r="25" spans="2:12" s="20" customFormat="1" ht="13.5" customHeight="1" x14ac:dyDescent="0.2">
      <c r="B25" s="560" t="s">
        <v>117</v>
      </c>
      <c r="C25" s="141" t="s">
        <v>34</v>
      </c>
      <c r="D25" s="138"/>
      <c r="E25" s="138"/>
      <c r="F25" s="138"/>
      <c r="G25" s="138"/>
      <c r="H25" s="138"/>
      <c r="I25" s="138">
        <f t="shared" si="2"/>
        <v>0</v>
      </c>
      <c r="J25" s="142"/>
      <c r="K25" s="143"/>
    </row>
    <row r="26" spans="2:12" s="20" customFormat="1" ht="36.75" customHeight="1" thickBot="1" x14ac:dyDescent="0.25">
      <c r="B26" s="561"/>
      <c r="C26" s="144" t="s">
        <v>35</v>
      </c>
      <c r="D26" s="145"/>
      <c r="E26" s="145"/>
      <c r="F26" s="145"/>
      <c r="G26" s="145"/>
      <c r="H26" s="145"/>
      <c r="I26" s="145">
        <f t="shared" si="2"/>
        <v>0</v>
      </c>
      <c r="J26" s="146"/>
      <c r="K26" s="147"/>
    </row>
    <row r="27" spans="2:12" s="35" customFormat="1" ht="37.5" customHeight="1" thickBot="1" x14ac:dyDescent="0.25">
      <c r="B27" s="562" t="s">
        <v>286</v>
      </c>
      <c r="C27" s="563"/>
      <c r="D27" s="148">
        <f t="shared" ref="D27:I27" si="3">+D16+(SUM(D17:D24))-D25-D26</f>
        <v>4140000</v>
      </c>
      <c r="E27" s="148">
        <f t="shared" si="3"/>
        <v>620000</v>
      </c>
      <c r="F27" s="148">
        <f t="shared" si="3"/>
        <v>2000000</v>
      </c>
      <c r="G27" s="148">
        <f t="shared" si="3"/>
        <v>8217000</v>
      </c>
      <c r="H27" s="148">
        <f t="shared" si="3"/>
        <v>20000</v>
      </c>
      <c r="I27" s="148">
        <f t="shared" si="3"/>
        <v>14997000</v>
      </c>
      <c r="J27" s="149">
        <f>+J10+J18+J19+J20+J25+J26</f>
        <v>150</v>
      </c>
      <c r="K27" s="150"/>
      <c r="L27" s="151"/>
    </row>
    <row r="28" spans="2:12" s="11" customFormat="1" hidden="1" x14ac:dyDescent="0.2">
      <c r="B28" s="9"/>
      <c r="C28" s="12"/>
      <c r="D28" s="9"/>
      <c r="E28" s="9"/>
      <c r="F28" s="9"/>
      <c r="G28" s="9"/>
      <c r="H28" s="9"/>
      <c r="I28" s="9"/>
      <c r="J28" s="9"/>
      <c r="K28" s="9"/>
    </row>
    <row r="29" spans="2:12" ht="12.75" hidden="1" customHeight="1" x14ac:dyDescent="0.2">
      <c r="B29" s="546" t="s">
        <v>36</v>
      </c>
      <c r="C29" s="546"/>
      <c r="D29" s="546"/>
      <c r="E29" s="546"/>
      <c r="F29" s="546"/>
      <c r="G29" s="546"/>
      <c r="H29" s="546"/>
      <c r="I29" s="546"/>
      <c r="J29" s="546"/>
      <c r="K29" s="546"/>
    </row>
    <row r="30" spans="2:12" hidden="1" x14ac:dyDescent="0.2">
      <c r="B30" s="546"/>
      <c r="C30" s="546"/>
      <c r="D30" s="546"/>
      <c r="E30" s="546"/>
      <c r="F30" s="546"/>
      <c r="G30" s="546"/>
      <c r="H30" s="546"/>
      <c r="I30" s="546"/>
      <c r="J30" s="546"/>
      <c r="K30" s="546"/>
    </row>
    <row r="31" spans="2:12" hidden="1" x14ac:dyDescent="0.2">
      <c r="B31" s="546"/>
      <c r="C31" s="546"/>
      <c r="D31" s="546"/>
      <c r="E31" s="546"/>
      <c r="F31" s="546"/>
      <c r="G31" s="546"/>
      <c r="H31" s="546"/>
      <c r="I31" s="546"/>
      <c r="J31" s="546"/>
      <c r="K31" s="546"/>
    </row>
    <row r="32" spans="2:12" hidden="1" x14ac:dyDescent="0.2">
      <c r="B32" s="546"/>
      <c r="C32" s="546"/>
      <c r="D32" s="546"/>
      <c r="E32" s="546"/>
      <c r="F32" s="546"/>
      <c r="G32" s="546"/>
      <c r="H32" s="546"/>
      <c r="I32" s="546"/>
      <c r="J32" s="546"/>
      <c r="K32" s="546"/>
    </row>
    <row r="33" spans="2:12" hidden="1" x14ac:dyDescent="0.2">
      <c r="B33" s="546"/>
      <c r="C33" s="546"/>
      <c r="D33" s="546"/>
      <c r="E33" s="546"/>
      <c r="F33" s="546"/>
      <c r="G33" s="546"/>
      <c r="H33" s="546"/>
      <c r="I33" s="546"/>
      <c r="J33" s="546"/>
      <c r="K33" s="546"/>
    </row>
    <row r="34" spans="2:12" hidden="1" x14ac:dyDescent="0.2">
      <c r="B34" s="546"/>
      <c r="C34" s="546"/>
      <c r="D34" s="546"/>
      <c r="E34" s="546"/>
      <c r="F34" s="546"/>
      <c r="G34" s="546"/>
      <c r="H34" s="546"/>
      <c r="I34" s="546"/>
      <c r="J34" s="546"/>
      <c r="K34" s="546"/>
    </row>
    <row r="35" spans="2:12" hidden="1" x14ac:dyDescent="0.2">
      <c r="B35" s="546"/>
      <c r="C35" s="546"/>
      <c r="D35" s="546"/>
      <c r="E35" s="546"/>
      <c r="F35" s="546"/>
      <c r="G35" s="546"/>
      <c r="H35" s="546"/>
      <c r="I35" s="546"/>
      <c r="J35" s="546"/>
      <c r="K35" s="546"/>
    </row>
    <row r="36" spans="2:12" hidden="1" x14ac:dyDescent="0.2">
      <c r="B36" s="13"/>
      <c r="C36" s="14"/>
      <c r="D36" s="13"/>
      <c r="E36" s="13"/>
      <c r="F36" s="13"/>
      <c r="G36" s="13"/>
      <c r="H36" s="13"/>
      <c r="I36" s="13"/>
      <c r="J36" s="13"/>
      <c r="K36" s="13"/>
    </row>
    <row r="37" spans="2:12" hidden="1" x14ac:dyDescent="0.2">
      <c r="C37" s="9"/>
    </row>
    <row r="38" spans="2:12" hidden="1" x14ac:dyDescent="0.2">
      <c r="C38" s="9"/>
    </row>
    <row r="39" spans="2:12" hidden="1" x14ac:dyDescent="0.2">
      <c r="C39" s="9"/>
    </row>
    <row r="40" spans="2:12" ht="15" x14ac:dyDescent="0.25">
      <c r="K40" s="472" t="s">
        <v>269</v>
      </c>
      <c r="L40" s="472"/>
    </row>
    <row r="41" spans="2:12" ht="15" x14ac:dyDescent="0.25">
      <c r="K41" s="472" t="s">
        <v>268</v>
      </c>
      <c r="L41" s="472"/>
    </row>
    <row r="47" spans="2:12" x14ac:dyDescent="0.2">
      <c r="G47" s="9">
        <v>8520000</v>
      </c>
      <c r="I47" s="9">
        <v>14997000</v>
      </c>
    </row>
    <row r="50" spans="7:9" x14ac:dyDescent="0.2">
      <c r="G50" s="15">
        <f>G47-G27</f>
        <v>303000</v>
      </c>
      <c r="I50" s="15">
        <f>I47-I27</f>
        <v>0</v>
      </c>
    </row>
  </sheetData>
  <mergeCells count="21">
    <mergeCell ref="K40:L40"/>
    <mergeCell ref="K41:L41"/>
    <mergeCell ref="B29:K35"/>
    <mergeCell ref="B9:C9"/>
    <mergeCell ref="B13:C13"/>
    <mergeCell ref="B14:C14"/>
    <mergeCell ref="B15:C15"/>
    <mergeCell ref="B12:C12"/>
    <mergeCell ref="B11:C11"/>
    <mergeCell ref="B10:C10"/>
    <mergeCell ref="B16:C16"/>
    <mergeCell ref="B17:C17"/>
    <mergeCell ref="B18:B19"/>
    <mergeCell ref="B25:B26"/>
    <mergeCell ref="B27:C27"/>
    <mergeCell ref="B2:K2"/>
    <mergeCell ref="B6:B8"/>
    <mergeCell ref="C6:C8"/>
    <mergeCell ref="D6:I6"/>
    <mergeCell ref="J6:K6"/>
    <mergeCell ref="K7:K8"/>
  </mergeCells>
  <phoneticPr fontId="13" type="noConversion"/>
  <pageMargins left="0.15748031496062992" right="0.70866141732283472" top="0.15748031496062992" bottom="0.15748031496062992" header="0.31496062992125984" footer="0.31496062992125984"/>
  <pageSetup paperSize="9" scale="6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11"/>
  <sheetViews>
    <sheetView view="pageBreakPreview" zoomScale="70" zoomScaleNormal="100" zoomScaleSheetLayoutView="70" workbookViewId="0">
      <selection activeCell="F18" sqref="F18"/>
    </sheetView>
  </sheetViews>
  <sheetFormatPr defaultRowHeight="12.75" x14ac:dyDescent="0.2"/>
  <cols>
    <col min="1" max="1" width="13" customWidth="1"/>
    <col min="2" max="2" width="50.85546875" customWidth="1"/>
    <col min="3" max="3" width="31.5703125" customWidth="1"/>
    <col min="4" max="4" width="19.28515625" customWidth="1"/>
    <col min="5" max="5" width="20.140625" customWidth="1"/>
    <col min="6" max="6" width="24.85546875" customWidth="1"/>
    <col min="7" max="7" width="17.42578125" customWidth="1"/>
    <col min="8" max="8" width="22.7109375" customWidth="1"/>
    <col min="9" max="9" width="15.7109375" customWidth="1"/>
    <col min="10" max="10" width="20.7109375" customWidth="1"/>
  </cols>
  <sheetData>
    <row r="2" spans="1:256" ht="15.75" x14ac:dyDescent="0.25">
      <c r="A2" s="564" t="s">
        <v>69</v>
      </c>
      <c r="B2" s="565"/>
      <c r="C2" s="565"/>
      <c r="D2" s="565"/>
      <c r="E2" s="565"/>
      <c r="F2" s="565"/>
      <c r="G2" s="565"/>
      <c r="H2" s="565"/>
      <c r="I2" s="565"/>
      <c r="J2" s="56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54" customHeight="1" x14ac:dyDescent="0.2">
      <c r="A3" s="567" t="s">
        <v>48</v>
      </c>
      <c r="B3" s="2" t="s">
        <v>49</v>
      </c>
      <c r="C3" s="568" t="s">
        <v>50</v>
      </c>
      <c r="D3" s="567" t="s">
        <v>51</v>
      </c>
      <c r="E3" s="567" t="s">
        <v>52</v>
      </c>
      <c r="F3" s="567" t="s">
        <v>53</v>
      </c>
      <c r="G3" s="567" t="s">
        <v>129</v>
      </c>
      <c r="H3" s="567" t="s">
        <v>130</v>
      </c>
      <c r="I3" s="567" t="s">
        <v>54</v>
      </c>
      <c r="J3" s="567" t="s">
        <v>55</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46.5" customHeight="1" x14ac:dyDescent="0.2">
      <c r="A4" s="567"/>
      <c r="B4" s="2" t="s">
        <v>56</v>
      </c>
      <c r="C4" s="569"/>
      <c r="D4" s="567"/>
      <c r="E4" s="567"/>
      <c r="F4" s="567"/>
      <c r="G4" s="567"/>
      <c r="H4" s="567"/>
      <c r="I4" s="567"/>
      <c r="J4" s="56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x14ac:dyDescent="0.2">
      <c r="A5" s="3">
        <v>1</v>
      </c>
      <c r="B5" s="2">
        <v>2</v>
      </c>
      <c r="C5" s="2">
        <v>3</v>
      </c>
      <c r="D5" s="2">
        <v>4</v>
      </c>
      <c r="E5" s="2">
        <v>5</v>
      </c>
      <c r="F5" s="4" t="s">
        <v>46</v>
      </c>
      <c r="G5" s="4">
        <v>7</v>
      </c>
      <c r="H5" s="3" t="s">
        <v>47</v>
      </c>
      <c r="I5" s="3">
        <v>9</v>
      </c>
      <c r="J5" s="3">
        <v>10</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76.5" customHeight="1" x14ac:dyDescent="0.2">
      <c r="A6" s="5" t="s">
        <v>132</v>
      </c>
      <c r="B6" s="57" t="s">
        <v>108</v>
      </c>
      <c r="C6" s="58" t="s">
        <v>104</v>
      </c>
      <c r="D6" s="6">
        <v>75</v>
      </c>
      <c r="E6" s="6">
        <f>19*1.17</f>
        <v>22.229999999999997</v>
      </c>
      <c r="F6" s="7">
        <f>+D6*E6</f>
        <v>1667.2499999999998</v>
      </c>
      <c r="G6" s="6">
        <v>12</v>
      </c>
      <c r="H6" s="7">
        <f>+F6*G6</f>
        <v>20006.999999999996</v>
      </c>
      <c r="I6" s="8">
        <v>7</v>
      </c>
      <c r="J6" s="8" t="s">
        <v>68</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106.5" customHeight="1" x14ac:dyDescent="0.2">
      <c r="A7" s="5" t="s">
        <v>134</v>
      </c>
      <c r="B7" s="59" t="s">
        <v>133</v>
      </c>
      <c r="C7" s="58" t="s">
        <v>131</v>
      </c>
      <c r="D7" s="6">
        <v>70</v>
      </c>
      <c r="E7" s="6">
        <v>12.14</v>
      </c>
      <c r="F7" s="7">
        <f>+D7*E7</f>
        <v>849.80000000000007</v>
      </c>
      <c r="G7" s="6">
        <v>12</v>
      </c>
      <c r="H7" s="7">
        <f>+F7*G7</f>
        <v>10197.6</v>
      </c>
      <c r="I7" s="8">
        <v>3</v>
      </c>
      <c r="J7" s="8" t="s">
        <v>105</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x14ac:dyDescent="0.2">
      <c r="A8" s="5"/>
      <c r="B8" s="5"/>
      <c r="C8" s="5"/>
      <c r="D8" s="6"/>
      <c r="E8" s="7"/>
      <c r="F8" s="7">
        <f>+D8*E8</f>
        <v>0</v>
      </c>
      <c r="G8" s="6"/>
      <c r="H8" s="7">
        <f>+F8*G8</f>
        <v>0</v>
      </c>
      <c r="I8" s="6"/>
      <c r="J8" s="8"/>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10" spans="1:256" ht="15" x14ac:dyDescent="0.25">
      <c r="H10" s="472" t="s">
        <v>269</v>
      </c>
      <c r="I10" s="472"/>
    </row>
    <row r="11" spans="1:256" ht="15" x14ac:dyDescent="0.25">
      <c r="H11" s="472" t="s">
        <v>268</v>
      </c>
      <c r="I11" s="472"/>
    </row>
  </sheetData>
  <mergeCells count="12">
    <mergeCell ref="H10:I10"/>
    <mergeCell ref="H11:I11"/>
    <mergeCell ref="A2:J2"/>
    <mergeCell ref="A3:A4"/>
    <mergeCell ref="C3:C4"/>
    <mergeCell ref="D3:D4"/>
    <mergeCell ref="E3:E4"/>
    <mergeCell ref="F3:F4"/>
    <mergeCell ref="G3:G4"/>
    <mergeCell ref="H3:H4"/>
    <mergeCell ref="I3:I4"/>
    <mergeCell ref="J3:J4"/>
  </mergeCells>
  <pageMargins left="0.70866141732283472" right="0.70866141732283472" top="0.74803149606299213" bottom="0.74803149606299213" header="0.31496062992125984" footer="0.31496062992125984"/>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Sheet1</vt:lpstr>
      <vt:lpstr>Pregled kapitalnih ulaganja 20</vt:lpstr>
      <vt:lpstr> Pregled plaća zbir 20</vt:lpstr>
      <vt:lpstr>ANALITIKA PL I NAK</vt:lpstr>
      <vt:lpstr>REAPITULACIJA RASHODA limit</vt:lpstr>
      <vt:lpstr>REAPITULACIJA RASHODA iznad lim</vt:lpstr>
      <vt:lpstr>REAPITULACIJA RASHODA ukupno</vt:lpstr>
      <vt:lpstr>Bilanca tablica</vt:lpstr>
      <vt:lpstr>Zakup 20</vt:lpstr>
      <vt:lpstr>Pregled IPA projekata RZP</vt:lpstr>
      <vt:lpstr>Pregled IPA Zdravstvo</vt:lpstr>
      <vt:lpstr>T10 - IPA Obrazovanje</vt:lpstr>
      <vt:lpstr>Pregled IPA projekata NiK 2</vt:lpstr>
      <vt:lpstr>Sheet2</vt:lpstr>
      <vt:lpstr>' Pregled plaća zbir 20'!Print_Area</vt:lpstr>
      <vt:lpstr>'ANALITIKA PL I NAK'!Print_Area</vt:lpstr>
      <vt:lpstr>'Bilanca tablica'!Print_Area</vt:lpstr>
      <vt:lpstr>'Pregled IPA projekata NiK 2'!Print_Area</vt:lpstr>
      <vt:lpstr>'Pregled IPA projekata RZP'!Print_Area</vt:lpstr>
      <vt:lpstr>'Pregled IPA Zdravstvo'!Print_Area</vt:lpstr>
      <vt:lpstr>'Pregled kapitalnih ulaganja 20'!Print_Area</vt:lpstr>
      <vt:lpstr>'REAPITULACIJA RASHODA iznad lim'!Print_Area</vt:lpstr>
      <vt:lpstr>'REAPITULACIJA RASHODA limit'!Print_Area</vt:lpstr>
      <vt:lpstr>'REAPITULACIJA RASHODA ukupno'!Print_Area</vt:lpstr>
      <vt:lpstr>'T10 - IPA Obrazovanje'!Print_Area</vt:lpstr>
      <vt:lpstr>'Zakup 20'!Print_Area</vt:lpstr>
      <vt:lpstr>'REAPITULACIJA RASHODA iznad lim'!Print_Titles</vt:lpstr>
      <vt:lpstr>'REAPITULACIJA RASHODA limit'!Print_Titles</vt:lpstr>
      <vt:lpstr>'REAPITULACIJA RASHODA ukupno'!Print_Titles</vt:lpstr>
    </vt:vector>
  </TitlesOfParts>
  <Company>MFT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operater</dc:creator>
  <cp:lastModifiedBy>Edin Salihagić</cp:lastModifiedBy>
  <cp:lastPrinted>2019-08-15T07:39:58Z</cp:lastPrinted>
  <dcterms:created xsi:type="dcterms:W3CDTF">2007-06-26T14:38:02Z</dcterms:created>
  <dcterms:modified xsi:type="dcterms:W3CDTF">2019-08-15T07:42:17Z</dcterms:modified>
</cp:coreProperties>
</file>